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codeName="ThisWorkbook" defaultThemeVersion="166925"/>
  <mc:AlternateContent xmlns:mc="http://schemas.openxmlformats.org/markup-compatibility/2006">
    <mc:Choice Requires="x15">
      <x15ac:absPath xmlns:x15ac="http://schemas.microsoft.com/office/spreadsheetml/2010/11/ac" url="C:\Users\vsykes\OneDrive - University of Tennessee\Projects\Cover Crop Varety Trials\2019-2020\Report\"/>
    </mc:Choice>
  </mc:AlternateContent>
  <xr:revisionPtr revIDLastSave="113" documentId="8_{C2A69D1F-A3C1-4D0D-871F-AFD6DAC72FA3}" xr6:coauthVersionLast="36" xr6:coauthVersionMax="36" xr10:uidLastSave="{7879EC35-A3F4-473E-976A-9A0AE9A3847C}"/>
  <bookViews>
    <workbookView xWindow="0" yWindow="0" windowWidth="20448" windowHeight="9108" tabRatio="820" firstSheet="5" activeTab="16" xr2:uid="{E3556879-E61A-4317-8EA3-7F60F5E55843}"/>
  </bookViews>
  <sheets>
    <sheet name="Treatments" sheetId="4" r:id="rId1"/>
    <sheet name="Contact Info" sheetId="29" r:id="rId2"/>
    <sheet name="REC Location Info" sheetId="3" r:id="rId3"/>
    <sheet name="Agronomic - All" sheetId="2" r:id="rId4"/>
    <sheet name="Agronomic - RECM" sheetId="15" r:id="rId5"/>
    <sheet name="Agronomic - MTREC" sheetId="17" r:id="rId6"/>
    <sheet name="Agronomic - ETREC" sheetId="19" r:id="rId7"/>
    <sheet name="Nitrogen - Across Locs" sheetId="30" r:id="rId8"/>
    <sheet name="Nitrogen - RECM" sheetId="31" r:id="rId9"/>
    <sheet name="Nitrogen - MTREC" sheetId="32" r:id="rId10"/>
    <sheet name="Nitrogen - ETREC" sheetId="33" r:id="rId11"/>
    <sheet name="Comp loc - Biomass" sheetId="34" r:id="rId12"/>
    <sheet name="Comp loc - Cover" sheetId="27" r:id="rId13"/>
    <sheet name="Comp loc - Height 1" sheetId="26" r:id="rId14"/>
    <sheet name="Comp loc - Height 2" sheetId="25" r:id="rId15"/>
    <sheet name="Comp loc - N" sheetId="35" r:id="rId16"/>
    <sheet name="Comp loc - N 2" sheetId="36" r:id="rId17"/>
  </sheets>
  <definedNames>
    <definedName name="_xlnm._FilterDatabase" localSheetId="0" hidden="1">Treatments!$B$2:$F$2</definedName>
    <definedName name="cc19trt">Treatments!$B$3:$F$62</definedName>
    <definedName name="_xlnm.Print_Area" localSheetId="3">'Agronomic - All'!$A$1:$T$115</definedName>
    <definedName name="_xlnm.Print_Area" localSheetId="6">'Agronomic - ETREC'!$B$1:$T$115</definedName>
    <definedName name="_xlnm.Print_Area" localSheetId="5">'Agronomic - MTREC'!$B$1:$T$115</definedName>
    <definedName name="_xlnm.Print_Area" localSheetId="4">'Agronomic - RECM'!$A$1:$T$115</definedName>
    <definedName name="_xlnm.Print_Area" localSheetId="11">'Comp loc - Biomass'!$B$1:$T$115</definedName>
    <definedName name="_xlnm.Print_Area" localSheetId="12">'Comp loc - Cover'!$B$1:$T$115</definedName>
    <definedName name="_xlnm.Print_Area" localSheetId="13">'Comp loc - Height 1'!$A$1:$T$115</definedName>
    <definedName name="_xlnm.Print_Area" localSheetId="14">'Comp loc - Height 2'!$A$1:$T$111</definedName>
    <definedName name="_xlnm.Print_Area" localSheetId="15">'Comp loc - N'!$B$1:$T$116</definedName>
    <definedName name="_xlnm.Print_Area" localSheetId="16">'Comp loc - N 2'!$B$1:$L$116</definedName>
    <definedName name="_xlnm.Print_Area" localSheetId="7">'Nitrogen - Across Locs'!$A$1:$R$116</definedName>
    <definedName name="_xlnm.Print_Area" localSheetId="10">'Nitrogen - ETREC'!$A$1:$R$114</definedName>
    <definedName name="_xlnm.Print_Area" localSheetId="9">'Nitrogen - MTREC'!$A$1:$R$114</definedName>
    <definedName name="_xlnm.Print_Area" localSheetId="8">'Nitrogen - RECM'!$A$1:$R$114</definedName>
    <definedName name="_xlnm.Print_Area" localSheetId="2">'REC Location Info'!$A$1:$H$9</definedName>
    <definedName name="_xlnm.Print_Titles" localSheetId="0">Treatments!$1:$2</definedName>
    <definedName name="VL_CCVT">Treatments!$A$3:$E$62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4" i="36" l="1"/>
  <c r="L115" i="36" s="1"/>
  <c r="K114" i="36"/>
  <c r="J114" i="36"/>
  <c r="I114" i="36"/>
  <c r="I115" i="36" s="1"/>
  <c r="H114" i="36"/>
  <c r="H115" i="36" s="1"/>
  <c r="G114" i="36"/>
  <c r="F114" i="36"/>
  <c r="F115" i="36" s="1"/>
  <c r="E114" i="36"/>
  <c r="L113" i="36"/>
  <c r="K113" i="36"/>
  <c r="J113" i="36"/>
  <c r="I113" i="36"/>
  <c r="H113" i="36"/>
  <c r="G113" i="36"/>
  <c r="F113" i="36"/>
  <c r="E113" i="36"/>
  <c r="L111" i="36"/>
  <c r="K111" i="36"/>
  <c r="J111" i="36"/>
  <c r="I111" i="36"/>
  <c r="H111" i="36"/>
  <c r="G111" i="36"/>
  <c r="F111" i="36"/>
  <c r="E111" i="36"/>
  <c r="L88" i="36"/>
  <c r="L108" i="36" s="1"/>
  <c r="K88" i="36"/>
  <c r="K89" i="36" s="1"/>
  <c r="K109" i="36" s="1"/>
  <c r="J88" i="36"/>
  <c r="J108" i="36" s="1"/>
  <c r="I88" i="36"/>
  <c r="I108" i="36" s="1"/>
  <c r="H88" i="36"/>
  <c r="H108" i="36" s="1"/>
  <c r="G88" i="36"/>
  <c r="G108" i="36" s="1"/>
  <c r="F88" i="36"/>
  <c r="F108" i="36" s="1"/>
  <c r="E88" i="36"/>
  <c r="E108" i="36" s="1"/>
  <c r="L87" i="36"/>
  <c r="L107" i="36" s="1"/>
  <c r="K87" i="36"/>
  <c r="K107" i="36" s="1"/>
  <c r="J87" i="36"/>
  <c r="J107" i="36" s="1"/>
  <c r="I87" i="36"/>
  <c r="I107" i="36" s="1"/>
  <c r="H87" i="36"/>
  <c r="H107" i="36" s="1"/>
  <c r="G87" i="36"/>
  <c r="G107" i="36" s="1"/>
  <c r="F87" i="36"/>
  <c r="F107" i="36" s="1"/>
  <c r="E87" i="36"/>
  <c r="E107" i="36" s="1"/>
  <c r="L86" i="36"/>
  <c r="L106" i="36" s="1"/>
  <c r="K86" i="36"/>
  <c r="K106" i="36" s="1"/>
  <c r="J86" i="36"/>
  <c r="J106" i="36" s="1"/>
  <c r="I86" i="36"/>
  <c r="I106" i="36" s="1"/>
  <c r="H86" i="36"/>
  <c r="H106" i="36" s="1"/>
  <c r="G86" i="36"/>
  <c r="G106" i="36" s="1"/>
  <c r="F86" i="36"/>
  <c r="F106" i="36" s="1"/>
  <c r="E86" i="36"/>
  <c r="E106" i="36" s="1"/>
  <c r="L49" i="36"/>
  <c r="L103" i="36" s="1"/>
  <c r="K49" i="36"/>
  <c r="K103" i="36" s="1"/>
  <c r="J49" i="36"/>
  <c r="J103" i="36" s="1"/>
  <c r="I49" i="36"/>
  <c r="I103" i="36" s="1"/>
  <c r="H49" i="36"/>
  <c r="H103" i="36" s="1"/>
  <c r="G49" i="36"/>
  <c r="G50" i="36" s="1"/>
  <c r="G104" i="36" s="1"/>
  <c r="F49" i="36"/>
  <c r="F103" i="36" s="1"/>
  <c r="E49" i="36"/>
  <c r="E103" i="36" s="1"/>
  <c r="L48" i="36"/>
  <c r="L102" i="36" s="1"/>
  <c r="K48" i="36"/>
  <c r="K102" i="36" s="1"/>
  <c r="J48" i="36"/>
  <c r="J102" i="36" s="1"/>
  <c r="I48" i="36"/>
  <c r="I102" i="36" s="1"/>
  <c r="H48" i="36"/>
  <c r="H102" i="36" s="1"/>
  <c r="G48" i="36"/>
  <c r="G102" i="36" s="1"/>
  <c r="F48" i="36"/>
  <c r="F102" i="36" s="1"/>
  <c r="E48" i="36"/>
  <c r="E102" i="36" s="1"/>
  <c r="L47" i="36"/>
  <c r="L101" i="36" s="1"/>
  <c r="K47" i="36"/>
  <c r="K101" i="36" s="1"/>
  <c r="J47" i="36"/>
  <c r="J101" i="36" s="1"/>
  <c r="I47" i="36"/>
  <c r="I101" i="36" s="1"/>
  <c r="H47" i="36"/>
  <c r="H101" i="36" s="1"/>
  <c r="G47" i="36"/>
  <c r="G101" i="36" s="1"/>
  <c r="F47" i="36"/>
  <c r="F101" i="36" s="1"/>
  <c r="E47" i="36"/>
  <c r="E101" i="36" s="1"/>
  <c r="L19" i="36"/>
  <c r="L98" i="36" s="1"/>
  <c r="K19" i="36"/>
  <c r="K98" i="36" s="1"/>
  <c r="J19" i="36"/>
  <c r="J98" i="36" s="1"/>
  <c r="I19" i="36"/>
  <c r="I98" i="36" s="1"/>
  <c r="H19" i="36"/>
  <c r="H98" i="36" s="1"/>
  <c r="G19" i="36"/>
  <c r="G98" i="36" s="1"/>
  <c r="F19" i="36"/>
  <c r="F98" i="36" s="1"/>
  <c r="E19" i="36"/>
  <c r="E98" i="36" s="1"/>
  <c r="L18" i="36"/>
  <c r="L97" i="36" s="1"/>
  <c r="K18" i="36"/>
  <c r="K97" i="36" s="1"/>
  <c r="J18" i="36"/>
  <c r="J97" i="36" s="1"/>
  <c r="I18" i="36"/>
  <c r="I97" i="36" s="1"/>
  <c r="H18" i="36"/>
  <c r="H97" i="36" s="1"/>
  <c r="G18" i="36"/>
  <c r="G97" i="36" s="1"/>
  <c r="F18" i="36"/>
  <c r="F97" i="36" s="1"/>
  <c r="E18" i="36"/>
  <c r="E97" i="36" s="1"/>
  <c r="L17" i="36"/>
  <c r="L96" i="36" s="1"/>
  <c r="K17" i="36"/>
  <c r="K96" i="36" s="1"/>
  <c r="J17" i="36"/>
  <c r="J96" i="36" s="1"/>
  <c r="I17" i="36"/>
  <c r="I96" i="36" s="1"/>
  <c r="H17" i="36"/>
  <c r="H96" i="36" s="1"/>
  <c r="G17" i="36"/>
  <c r="G96" i="36" s="1"/>
  <c r="F17" i="36"/>
  <c r="F96" i="36" s="1"/>
  <c r="E17" i="36"/>
  <c r="E96" i="36" s="1"/>
  <c r="I96" i="34"/>
  <c r="K96" i="34"/>
  <c r="M96" i="34"/>
  <c r="O96" i="34"/>
  <c r="Q96" i="34"/>
  <c r="S96" i="34"/>
  <c r="I97" i="34"/>
  <c r="K97" i="34"/>
  <c r="M97" i="34"/>
  <c r="O97" i="34"/>
  <c r="Q97" i="34"/>
  <c r="S97" i="34"/>
  <c r="I98" i="34"/>
  <c r="K98" i="34"/>
  <c r="M98" i="34"/>
  <c r="O98" i="34"/>
  <c r="Q98" i="34"/>
  <c r="S98" i="34"/>
  <c r="I99" i="34"/>
  <c r="K99" i="34"/>
  <c r="M99" i="34"/>
  <c r="O99" i="34"/>
  <c r="Q99" i="34"/>
  <c r="S99" i="34"/>
  <c r="I101" i="34"/>
  <c r="K101" i="34"/>
  <c r="M101" i="34"/>
  <c r="O101" i="34"/>
  <c r="Q101" i="34"/>
  <c r="S101" i="34"/>
  <c r="I102" i="34"/>
  <c r="K102" i="34"/>
  <c r="M102" i="34"/>
  <c r="O102" i="34"/>
  <c r="Q102" i="34"/>
  <c r="S102" i="34"/>
  <c r="I103" i="34"/>
  <c r="K103" i="34"/>
  <c r="M103" i="34"/>
  <c r="O103" i="34"/>
  <c r="Q103" i="34"/>
  <c r="S103" i="34"/>
  <c r="I104" i="34"/>
  <c r="K104" i="34"/>
  <c r="M104" i="34"/>
  <c r="O104" i="34"/>
  <c r="Q104" i="34"/>
  <c r="S104" i="34"/>
  <c r="I106" i="34"/>
  <c r="K106" i="34"/>
  <c r="M106" i="34"/>
  <c r="O106" i="34"/>
  <c r="Q106" i="34"/>
  <c r="S106" i="34"/>
  <c r="E17" i="35"/>
  <c r="E96" i="35" s="1"/>
  <c r="G17" i="35"/>
  <c r="G96" i="35" s="1"/>
  <c r="I17" i="35"/>
  <c r="I96" i="35" s="1"/>
  <c r="K17" i="35"/>
  <c r="K96" i="35" s="1"/>
  <c r="M17" i="35"/>
  <c r="M96" i="35" s="1"/>
  <c r="O17" i="35"/>
  <c r="O96" i="35" s="1"/>
  <c r="Q17" i="35"/>
  <c r="Q96" i="35" s="1"/>
  <c r="S17" i="35"/>
  <c r="S96" i="35" s="1"/>
  <c r="Q111" i="35"/>
  <c r="S111" i="35"/>
  <c r="M111" i="35"/>
  <c r="E114" i="35"/>
  <c r="G113" i="35"/>
  <c r="M47" i="35"/>
  <c r="M101" i="35" s="1"/>
  <c r="O111" i="35"/>
  <c r="Q47" i="35"/>
  <c r="Q101" i="35" s="1"/>
  <c r="S47" i="35"/>
  <c r="S101" i="35" s="1"/>
  <c r="E49" i="35"/>
  <c r="I111" i="35"/>
  <c r="K47" i="35"/>
  <c r="K101" i="35" s="1"/>
  <c r="G47" i="35"/>
  <c r="G101" i="35" s="1"/>
  <c r="I47" i="35"/>
  <c r="I101" i="35" s="1"/>
  <c r="I48" i="35"/>
  <c r="I102" i="35" s="1"/>
  <c r="I49" i="35"/>
  <c r="S86" i="35"/>
  <c r="S106" i="35" s="1"/>
  <c r="I86" i="35"/>
  <c r="I106" i="35" s="1"/>
  <c r="M86" i="35"/>
  <c r="M106" i="35" s="1"/>
  <c r="Q86" i="35"/>
  <c r="Q106" i="35" s="1"/>
  <c r="G86" i="35"/>
  <c r="G106" i="35" s="1"/>
  <c r="E86" i="35"/>
  <c r="E106" i="35" s="1"/>
  <c r="O86" i="35"/>
  <c r="O106" i="35" s="1"/>
  <c r="K86" i="35"/>
  <c r="K106" i="35" s="1"/>
  <c r="K87" i="35"/>
  <c r="K107" i="35" s="1"/>
  <c r="K88" i="35"/>
  <c r="K111" i="35"/>
  <c r="K113" i="35"/>
  <c r="K114" i="35"/>
  <c r="I50" i="35" l="1"/>
  <c r="I104" i="35" s="1"/>
  <c r="K89" i="35"/>
  <c r="K109" i="35" s="1"/>
  <c r="K115" i="36"/>
  <c r="J115" i="36"/>
  <c r="E115" i="36"/>
  <c r="G115" i="36"/>
  <c r="K20" i="36"/>
  <c r="K99" i="36" s="1"/>
  <c r="K50" i="36"/>
  <c r="K104" i="36" s="1"/>
  <c r="K108" i="36"/>
  <c r="E20" i="36"/>
  <c r="E99" i="36" s="1"/>
  <c r="E50" i="36"/>
  <c r="E104" i="36" s="1"/>
  <c r="E89" i="36"/>
  <c r="E109" i="36" s="1"/>
  <c r="F20" i="36"/>
  <c r="F99" i="36" s="1"/>
  <c r="F50" i="36"/>
  <c r="F104" i="36" s="1"/>
  <c r="F89" i="36"/>
  <c r="F109" i="36" s="1"/>
  <c r="G20" i="36"/>
  <c r="G99" i="36" s="1"/>
  <c r="G103" i="36"/>
  <c r="G89" i="36"/>
  <c r="G109" i="36" s="1"/>
  <c r="H20" i="36"/>
  <c r="H99" i="36" s="1"/>
  <c r="H50" i="36"/>
  <c r="H104" i="36" s="1"/>
  <c r="H89" i="36"/>
  <c r="H109" i="36" s="1"/>
  <c r="I20" i="36"/>
  <c r="I99" i="36" s="1"/>
  <c r="I50" i="36"/>
  <c r="I104" i="36" s="1"/>
  <c r="I89" i="36"/>
  <c r="I109" i="36" s="1"/>
  <c r="J20" i="36"/>
  <c r="J99" i="36" s="1"/>
  <c r="J50" i="36"/>
  <c r="J104" i="36" s="1"/>
  <c r="J89" i="36"/>
  <c r="J109" i="36" s="1"/>
  <c r="L20" i="36"/>
  <c r="L99" i="36" s="1"/>
  <c r="L50" i="36"/>
  <c r="L104" i="36" s="1"/>
  <c r="L89" i="36"/>
  <c r="L109" i="36" s="1"/>
  <c r="K108" i="35"/>
  <c r="K115" i="35"/>
  <c r="E103" i="35"/>
  <c r="Q19" i="35"/>
  <c r="Q18" i="35"/>
  <c r="Q97" i="35" s="1"/>
  <c r="I114" i="35"/>
  <c r="I103" i="35"/>
  <c r="I87" i="35"/>
  <c r="I107" i="35" s="1"/>
  <c r="G88" i="35"/>
  <c r="E111" i="35"/>
  <c r="E88" i="35"/>
  <c r="O19" i="35"/>
  <c r="O18" i="35"/>
  <c r="O97" i="35" s="1"/>
  <c r="G111" i="35"/>
  <c r="E87" i="35"/>
  <c r="E107" i="35" s="1"/>
  <c r="M19" i="35"/>
  <c r="M18" i="35"/>
  <c r="M97" i="35" s="1"/>
  <c r="E113" i="35"/>
  <c r="E115" i="35" s="1"/>
  <c r="S49" i="35"/>
  <c r="S48" i="35"/>
  <c r="S102" i="35" s="1"/>
  <c r="K19" i="35"/>
  <c r="K18" i="35"/>
  <c r="K97" i="35" s="1"/>
  <c r="I88" i="35"/>
  <c r="G49" i="35"/>
  <c r="G87" i="35"/>
  <c r="G107" i="35" s="1"/>
  <c r="S114" i="35"/>
  <c r="S113" i="35"/>
  <c r="S88" i="35"/>
  <c r="S87" i="35"/>
  <c r="S107" i="35" s="1"/>
  <c r="Q49" i="35"/>
  <c r="Q48" i="35"/>
  <c r="Q102" i="35" s="1"/>
  <c r="I19" i="35"/>
  <c r="I18" i="35"/>
  <c r="I97" i="35" s="1"/>
  <c r="G114" i="35"/>
  <c r="G115" i="35" s="1"/>
  <c r="E47" i="35"/>
  <c r="E101" i="35" s="1"/>
  <c r="Q114" i="35"/>
  <c r="Q113" i="35"/>
  <c r="Q88" i="35"/>
  <c r="Q87" i="35"/>
  <c r="Q107" i="35" s="1"/>
  <c r="O49" i="35"/>
  <c r="O48" i="35"/>
  <c r="O102" i="35" s="1"/>
  <c r="O47" i="35"/>
  <c r="O101" i="35" s="1"/>
  <c r="G19" i="35"/>
  <c r="G18" i="35"/>
  <c r="G97" i="35" s="1"/>
  <c r="O114" i="35"/>
  <c r="O113" i="35"/>
  <c r="O88" i="35"/>
  <c r="O87" i="35"/>
  <c r="O107" i="35" s="1"/>
  <c r="M49" i="35"/>
  <c r="M48" i="35"/>
  <c r="M102" i="35" s="1"/>
  <c r="E19" i="35"/>
  <c r="E18" i="35"/>
  <c r="E97" i="35" s="1"/>
  <c r="M114" i="35"/>
  <c r="M113" i="35"/>
  <c r="M88" i="35"/>
  <c r="M87" i="35"/>
  <c r="M107" i="35" s="1"/>
  <c r="K49" i="35"/>
  <c r="K48" i="35"/>
  <c r="K102" i="35" s="1"/>
  <c r="G48" i="35"/>
  <c r="G102" i="35" s="1"/>
  <c r="I113" i="35"/>
  <c r="E48" i="35"/>
  <c r="E102" i="35" s="1"/>
  <c r="S19" i="35"/>
  <c r="S18" i="35"/>
  <c r="S97" i="35" s="1"/>
  <c r="M115" i="35" l="1"/>
  <c r="I115" i="35"/>
  <c r="S89" i="35"/>
  <c r="S109" i="35" s="1"/>
  <c r="S108" i="35"/>
  <c r="M98" i="35"/>
  <c r="M20" i="35"/>
  <c r="M99" i="35" s="1"/>
  <c r="Q98" i="35"/>
  <c r="Q20" i="35"/>
  <c r="Q99" i="35" s="1"/>
  <c r="Q103" i="35"/>
  <c r="Q50" i="35"/>
  <c r="Q104" i="35" s="1"/>
  <c r="G98" i="35"/>
  <c r="G20" i="35"/>
  <c r="G99" i="35" s="1"/>
  <c r="O115" i="35"/>
  <c r="S20" i="35"/>
  <c r="S99" i="35" s="1"/>
  <c r="S98" i="35"/>
  <c r="S115" i="35"/>
  <c r="K103" i="35"/>
  <c r="K50" i="35"/>
  <c r="K104" i="35" s="1"/>
  <c r="O98" i="35"/>
  <c r="O20" i="35"/>
  <c r="O99" i="35" s="1"/>
  <c r="O103" i="35"/>
  <c r="O50" i="35"/>
  <c r="O104" i="35" s="1"/>
  <c r="M89" i="35"/>
  <c r="M109" i="35" s="1"/>
  <c r="M108" i="35"/>
  <c r="G50" i="35"/>
  <c r="G104" i="35" s="1"/>
  <c r="G103" i="35"/>
  <c r="Q89" i="35"/>
  <c r="Q109" i="35" s="1"/>
  <c r="Q108" i="35"/>
  <c r="I89" i="35"/>
  <c r="I109" i="35" s="1"/>
  <c r="I108" i="35"/>
  <c r="Q115" i="35"/>
  <c r="K98" i="35"/>
  <c r="K20" i="35"/>
  <c r="K99" i="35" s="1"/>
  <c r="E98" i="35"/>
  <c r="E20" i="35"/>
  <c r="E99" i="35" s="1"/>
  <c r="E89" i="35"/>
  <c r="E109" i="35" s="1"/>
  <c r="E108" i="35"/>
  <c r="S103" i="35"/>
  <c r="S50" i="35"/>
  <c r="S104" i="35" s="1"/>
  <c r="M103" i="35"/>
  <c r="M50" i="35"/>
  <c r="M104" i="35" s="1"/>
  <c r="G108" i="35"/>
  <c r="G89" i="35"/>
  <c r="G109" i="35" s="1"/>
  <c r="I20" i="35"/>
  <c r="I99" i="35" s="1"/>
  <c r="I98" i="35"/>
  <c r="E50" i="35"/>
  <c r="E104" i="35" s="1"/>
  <c r="O89" i="35"/>
  <c r="O109" i="35" s="1"/>
  <c r="O108" i="35"/>
  <c r="S87" i="34" l="1"/>
  <c r="S107" i="34" s="1"/>
  <c r="Q87" i="34"/>
  <c r="Q107" i="34" s="1"/>
  <c r="O87" i="34"/>
  <c r="O107" i="34" s="1"/>
  <c r="M86" i="34"/>
  <c r="K88" i="34"/>
  <c r="I88" i="34"/>
  <c r="G88" i="34"/>
  <c r="E88" i="34"/>
  <c r="K48" i="34"/>
  <c r="M114" i="34"/>
  <c r="S49" i="34"/>
  <c r="Q49" i="34"/>
  <c r="O49" i="34"/>
  <c r="M49" i="34"/>
  <c r="K49" i="34"/>
  <c r="I48" i="34"/>
  <c r="G48" i="34"/>
  <c r="G102" i="34" s="1"/>
  <c r="E48" i="34"/>
  <c r="E102" i="34" s="1"/>
  <c r="S19" i="34"/>
  <c r="S17" i="34"/>
  <c r="Q19" i="34"/>
  <c r="K18" i="34"/>
  <c r="S113" i="34"/>
  <c r="Q113" i="34"/>
  <c r="O19" i="34"/>
  <c r="M19" i="34"/>
  <c r="K114" i="34"/>
  <c r="I114" i="34"/>
  <c r="G114" i="34"/>
  <c r="E114" i="34"/>
  <c r="N111" i="33"/>
  <c r="E111" i="33"/>
  <c r="R110" i="33"/>
  <c r="R111" i="33" s="1"/>
  <c r="Q110" i="33"/>
  <c r="Q111" i="33" s="1"/>
  <c r="P110" i="33"/>
  <c r="O110" i="33"/>
  <c r="O111" i="33" s="1"/>
  <c r="N110" i="33"/>
  <c r="M110" i="33"/>
  <c r="K110" i="33"/>
  <c r="I110" i="33"/>
  <c r="I111" i="33" s="1"/>
  <c r="G110" i="33"/>
  <c r="G111" i="33" s="1"/>
  <c r="E110" i="33"/>
  <c r="R109" i="33"/>
  <c r="Q109" i="33"/>
  <c r="P109" i="33"/>
  <c r="P111" i="33" s="1"/>
  <c r="O109" i="33"/>
  <c r="N109" i="33"/>
  <c r="M109" i="33"/>
  <c r="M111" i="33" s="1"/>
  <c r="K109" i="33"/>
  <c r="K111" i="33" s="1"/>
  <c r="I109" i="33"/>
  <c r="G109" i="33"/>
  <c r="E109" i="33"/>
  <c r="R108" i="33"/>
  <c r="Q108" i="33"/>
  <c r="P108" i="33"/>
  <c r="O108" i="33"/>
  <c r="N108" i="33"/>
  <c r="M108" i="33"/>
  <c r="E108" i="33"/>
  <c r="R107" i="33"/>
  <c r="Q107" i="33"/>
  <c r="P107" i="33"/>
  <c r="O107" i="33"/>
  <c r="N107" i="33"/>
  <c r="M107" i="33"/>
  <c r="K107" i="33"/>
  <c r="I107" i="33"/>
  <c r="G107" i="33"/>
  <c r="E107" i="33"/>
  <c r="P104" i="33"/>
  <c r="Q103" i="33"/>
  <c r="O103" i="33"/>
  <c r="N103" i="33"/>
  <c r="G103" i="33"/>
  <c r="I102" i="33"/>
  <c r="E102" i="33"/>
  <c r="P86" i="33"/>
  <c r="P105" i="33" s="1"/>
  <c r="N86" i="33"/>
  <c r="N105" i="33" s="1"/>
  <c r="R85" i="33"/>
  <c r="R86" i="33" s="1"/>
  <c r="R105" i="33" s="1"/>
  <c r="Q85" i="33"/>
  <c r="Q86" i="33" s="1"/>
  <c r="Q105" i="33" s="1"/>
  <c r="P85" i="33"/>
  <c r="O85" i="33"/>
  <c r="O86" i="33" s="1"/>
  <c r="O105" i="33" s="1"/>
  <c r="N85" i="33"/>
  <c r="N104" i="33" s="1"/>
  <c r="M85" i="33"/>
  <c r="M86" i="33" s="1"/>
  <c r="M105" i="33" s="1"/>
  <c r="K85" i="33"/>
  <c r="K104" i="33" s="1"/>
  <c r="I85" i="33"/>
  <c r="I104" i="33" s="1"/>
  <c r="G85" i="33"/>
  <c r="G104" i="33" s="1"/>
  <c r="E85" i="33"/>
  <c r="E86" i="33" s="1"/>
  <c r="E105" i="33" s="1"/>
  <c r="R84" i="33"/>
  <c r="R103" i="33" s="1"/>
  <c r="Q84" i="33"/>
  <c r="P84" i="33"/>
  <c r="P103" i="33" s="1"/>
  <c r="O84" i="33"/>
  <c r="N84" i="33"/>
  <c r="M84" i="33"/>
  <c r="M103" i="33" s="1"/>
  <c r="K84" i="33"/>
  <c r="K103" i="33" s="1"/>
  <c r="I84" i="33"/>
  <c r="I103" i="33" s="1"/>
  <c r="G84" i="33"/>
  <c r="E84" i="33"/>
  <c r="E103" i="33" s="1"/>
  <c r="R83" i="33"/>
  <c r="R102" i="33" s="1"/>
  <c r="Q83" i="33"/>
  <c r="Q102" i="33" s="1"/>
  <c r="P83" i="33"/>
  <c r="P102" i="33" s="1"/>
  <c r="O83" i="33"/>
  <c r="O102" i="33" s="1"/>
  <c r="N83" i="33"/>
  <c r="N102" i="33" s="1"/>
  <c r="M83" i="33"/>
  <c r="M102" i="33" s="1"/>
  <c r="K83" i="33"/>
  <c r="K102" i="33" s="1"/>
  <c r="I83" i="33"/>
  <c r="G83" i="33"/>
  <c r="G102" i="33" s="1"/>
  <c r="E83" i="33"/>
  <c r="D82" i="33"/>
  <c r="C82" i="33"/>
  <c r="B82" i="33"/>
  <c r="D81" i="33"/>
  <c r="C81" i="33"/>
  <c r="B81" i="33"/>
  <c r="D80" i="33"/>
  <c r="C80" i="33"/>
  <c r="B80" i="33"/>
  <c r="D79" i="33"/>
  <c r="C79" i="33"/>
  <c r="B79" i="33"/>
  <c r="D78" i="33"/>
  <c r="C78" i="33"/>
  <c r="B78" i="33"/>
  <c r="D77" i="33"/>
  <c r="C77" i="33"/>
  <c r="B77" i="33"/>
  <c r="D76" i="33"/>
  <c r="C76" i="33"/>
  <c r="B76" i="33"/>
  <c r="D75" i="33"/>
  <c r="C75" i="33"/>
  <c r="B75" i="33"/>
  <c r="D74" i="33"/>
  <c r="C74" i="33"/>
  <c r="B74" i="33"/>
  <c r="D73" i="33"/>
  <c r="C73" i="33"/>
  <c r="B73" i="33"/>
  <c r="D72" i="33"/>
  <c r="C72" i="33"/>
  <c r="B72" i="33"/>
  <c r="D71" i="33"/>
  <c r="C71" i="33"/>
  <c r="B71" i="33"/>
  <c r="D70" i="33"/>
  <c r="C70" i="33"/>
  <c r="B70" i="33"/>
  <c r="D69" i="33"/>
  <c r="C69" i="33"/>
  <c r="B69" i="33"/>
  <c r="D68" i="33"/>
  <c r="C68" i="33"/>
  <c r="B68" i="33"/>
  <c r="D67" i="33"/>
  <c r="C67" i="33"/>
  <c r="B67" i="33"/>
  <c r="D66" i="33"/>
  <c r="C66" i="33"/>
  <c r="B66" i="33"/>
  <c r="D65" i="33"/>
  <c r="C65" i="33"/>
  <c r="B65" i="33"/>
  <c r="D64" i="33"/>
  <c r="C64" i="33"/>
  <c r="B64" i="33"/>
  <c r="D63" i="33"/>
  <c r="C63" i="33"/>
  <c r="B63" i="33"/>
  <c r="D62" i="33"/>
  <c r="C62" i="33"/>
  <c r="B62" i="33"/>
  <c r="D61" i="33"/>
  <c r="C61" i="33"/>
  <c r="B61" i="33"/>
  <c r="D60" i="33"/>
  <c r="C60" i="33"/>
  <c r="B60" i="33"/>
  <c r="D59" i="33"/>
  <c r="C59" i="33"/>
  <c r="B59" i="33"/>
  <c r="D58" i="33"/>
  <c r="C58" i="33"/>
  <c r="B58" i="33"/>
  <c r="D57" i="33"/>
  <c r="C57" i="33"/>
  <c r="B57" i="33"/>
  <c r="D56" i="33"/>
  <c r="C56" i="33"/>
  <c r="B56" i="33"/>
  <c r="D55" i="33"/>
  <c r="C55" i="33"/>
  <c r="B55" i="33"/>
  <c r="D54" i="33"/>
  <c r="C54" i="33"/>
  <c r="B54" i="33"/>
  <c r="Q48" i="33"/>
  <c r="Q100" i="33" s="1"/>
  <c r="K48" i="33"/>
  <c r="K100" i="33" s="1"/>
  <c r="G48" i="33"/>
  <c r="G100" i="33" s="1"/>
  <c r="E48" i="33"/>
  <c r="E100" i="33" s="1"/>
  <c r="R47" i="33"/>
  <c r="R99" i="33" s="1"/>
  <c r="Q47" i="33"/>
  <c r="Q99" i="33" s="1"/>
  <c r="P47" i="33"/>
  <c r="P99" i="33" s="1"/>
  <c r="O47" i="33"/>
  <c r="O99" i="33" s="1"/>
  <c r="N47" i="33"/>
  <c r="N99" i="33" s="1"/>
  <c r="M47" i="33"/>
  <c r="M99" i="33" s="1"/>
  <c r="K47" i="33"/>
  <c r="K99" i="33" s="1"/>
  <c r="I47" i="33"/>
  <c r="I99" i="33" s="1"/>
  <c r="G47" i="33"/>
  <c r="G99" i="33" s="1"/>
  <c r="E47" i="33"/>
  <c r="E99" i="33" s="1"/>
  <c r="R46" i="33"/>
  <c r="R48" i="33" s="1"/>
  <c r="R100" i="33" s="1"/>
  <c r="Q46" i="33"/>
  <c r="Q98" i="33" s="1"/>
  <c r="P46" i="33"/>
  <c r="P98" i="33" s="1"/>
  <c r="O46" i="33"/>
  <c r="O48" i="33" s="1"/>
  <c r="O100" i="33" s="1"/>
  <c r="N46" i="33"/>
  <c r="N98" i="33" s="1"/>
  <c r="M46" i="33"/>
  <c r="M98" i="33" s="1"/>
  <c r="K46" i="33"/>
  <c r="K98" i="33" s="1"/>
  <c r="I46" i="33"/>
  <c r="I98" i="33" s="1"/>
  <c r="G46" i="33"/>
  <c r="G98" i="33" s="1"/>
  <c r="E46" i="33"/>
  <c r="E98" i="33" s="1"/>
  <c r="R45" i="33"/>
  <c r="R97" i="33" s="1"/>
  <c r="Q45" i="33"/>
  <c r="Q97" i="33" s="1"/>
  <c r="P45" i="33"/>
  <c r="P97" i="33" s="1"/>
  <c r="O45" i="33"/>
  <c r="O97" i="33" s="1"/>
  <c r="N45" i="33"/>
  <c r="N97" i="33" s="1"/>
  <c r="M45" i="33"/>
  <c r="M97" i="33" s="1"/>
  <c r="K45" i="33"/>
  <c r="K97" i="33" s="1"/>
  <c r="I45" i="33"/>
  <c r="I97" i="33" s="1"/>
  <c r="G45" i="33"/>
  <c r="G97" i="33" s="1"/>
  <c r="E45" i="33"/>
  <c r="E97" i="33" s="1"/>
  <c r="D44" i="33"/>
  <c r="C44" i="33"/>
  <c r="B44" i="33"/>
  <c r="D43" i="33"/>
  <c r="C43" i="33"/>
  <c r="B43" i="33"/>
  <c r="D42" i="33"/>
  <c r="C42" i="33"/>
  <c r="B42" i="33"/>
  <c r="D41" i="33"/>
  <c r="C41" i="33"/>
  <c r="B41" i="33"/>
  <c r="D40" i="33"/>
  <c r="C40" i="33"/>
  <c r="B40" i="33"/>
  <c r="D39" i="33"/>
  <c r="C39" i="33"/>
  <c r="B39" i="33"/>
  <c r="D38" i="33"/>
  <c r="C38" i="33"/>
  <c r="B38" i="33"/>
  <c r="D37" i="33"/>
  <c r="C37" i="33"/>
  <c r="B37" i="33"/>
  <c r="D36" i="33"/>
  <c r="C36" i="33"/>
  <c r="B36" i="33"/>
  <c r="D35" i="33"/>
  <c r="C35" i="33"/>
  <c r="B35" i="33"/>
  <c r="D34" i="33"/>
  <c r="C34" i="33"/>
  <c r="B34" i="33"/>
  <c r="D33" i="33"/>
  <c r="C33" i="33"/>
  <c r="B33" i="33"/>
  <c r="D32" i="33"/>
  <c r="C32" i="33"/>
  <c r="B32" i="33"/>
  <c r="D31" i="33"/>
  <c r="C31" i="33"/>
  <c r="B31" i="33"/>
  <c r="D30" i="33"/>
  <c r="C30" i="33"/>
  <c r="B30" i="33"/>
  <c r="D29" i="33"/>
  <c r="C29" i="33"/>
  <c r="B29" i="33"/>
  <c r="D28" i="33"/>
  <c r="C28" i="33"/>
  <c r="B28" i="33"/>
  <c r="D27" i="33"/>
  <c r="C27" i="33"/>
  <c r="B27" i="33"/>
  <c r="D26" i="33"/>
  <c r="C26" i="33"/>
  <c r="B26" i="33"/>
  <c r="D25" i="33"/>
  <c r="C25" i="33"/>
  <c r="B25" i="33"/>
  <c r="P19" i="33"/>
  <c r="P95" i="33" s="1"/>
  <c r="N19" i="33"/>
  <c r="N95" i="33" s="1"/>
  <c r="M19" i="33"/>
  <c r="M95" i="33" s="1"/>
  <c r="I19" i="33"/>
  <c r="I95" i="33" s="1"/>
  <c r="R18" i="33"/>
  <c r="R94" i="33" s="1"/>
  <c r="Q18" i="33"/>
  <c r="Q94" i="33" s="1"/>
  <c r="P18" i="33"/>
  <c r="P94" i="33" s="1"/>
  <c r="O18" i="33"/>
  <c r="O94" i="33" s="1"/>
  <c r="N18" i="33"/>
  <c r="N94" i="33" s="1"/>
  <c r="M18" i="33"/>
  <c r="M94" i="33" s="1"/>
  <c r="K18" i="33"/>
  <c r="K19" i="33" s="1"/>
  <c r="K95" i="33" s="1"/>
  <c r="I18" i="33"/>
  <c r="I94" i="33" s="1"/>
  <c r="G18" i="33"/>
  <c r="G94" i="33" s="1"/>
  <c r="E18" i="33"/>
  <c r="E94" i="33" s="1"/>
  <c r="R17" i="33"/>
  <c r="R93" i="33" s="1"/>
  <c r="Q17" i="33"/>
  <c r="Q93" i="33" s="1"/>
  <c r="P17" i="33"/>
  <c r="P93" i="33" s="1"/>
  <c r="O17" i="33"/>
  <c r="O93" i="33" s="1"/>
  <c r="N17" i="33"/>
  <c r="N93" i="33" s="1"/>
  <c r="M17" i="33"/>
  <c r="M93" i="33" s="1"/>
  <c r="K17" i="33"/>
  <c r="K93" i="33" s="1"/>
  <c r="I17" i="33"/>
  <c r="I93" i="33" s="1"/>
  <c r="G17" i="33"/>
  <c r="G93" i="33" s="1"/>
  <c r="E17" i="33"/>
  <c r="E93" i="33" s="1"/>
  <c r="R16" i="33"/>
  <c r="R92" i="33" s="1"/>
  <c r="Q16" i="33"/>
  <c r="Q92" i="33" s="1"/>
  <c r="P16" i="33"/>
  <c r="P92" i="33" s="1"/>
  <c r="O16" i="33"/>
  <c r="O92" i="33" s="1"/>
  <c r="N16" i="33"/>
  <c r="N92" i="33" s="1"/>
  <c r="M16" i="33"/>
  <c r="M92" i="33" s="1"/>
  <c r="K16" i="33"/>
  <c r="K92" i="33" s="1"/>
  <c r="I16" i="33"/>
  <c r="I92" i="33" s="1"/>
  <c r="G16" i="33"/>
  <c r="G92" i="33" s="1"/>
  <c r="E16" i="33"/>
  <c r="E92" i="33" s="1"/>
  <c r="D15" i="33"/>
  <c r="C15" i="33"/>
  <c r="B15" i="33"/>
  <c r="D14" i="33"/>
  <c r="C14" i="33"/>
  <c r="B14" i="33"/>
  <c r="D13" i="33"/>
  <c r="C13" i="33"/>
  <c r="B13" i="33"/>
  <c r="D12" i="33"/>
  <c r="C12" i="33"/>
  <c r="B12" i="33"/>
  <c r="D11" i="33"/>
  <c r="C11" i="33"/>
  <c r="B11" i="33"/>
  <c r="D10" i="33"/>
  <c r="C10" i="33"/>
  <c r="B10" i="33"/>
  <c r="D9" i="33"/>
  <c r="C9" i="33"/>
  <c r="B9" i="33"/>
  <c r="D8" i="33"/>
  <c r="C8" i="33"/>
  <c r="B8" i="33"/>
  <c r="D7" i="33"/>
  <c r="C7" i="33"/>
  <c r="B7" i="33"/>
  <c r="D6" i="33"/>
  <c r="C6" i="33"/>
  <c r="B6" i="33"/>
  <c r="D5" i="33"/>
  <c r="C5" i="33"/>
  <c r="B5" i="33"/>
  <c r="Q111" i="32"/>
  <c r="N111" i="32"/>
  <c r="E111" i="32"/>
  <c r="R110" i="32"/>
  <c r="R111" i="32" s="1"/>
  <c r="Q110" i="32"/>
  <c r="P110" i="32"/>
  <c r="P111" i="32" s="1"/>
  <c r="O110" i="32"/>
  <c r="N110" i="32"/>
  <c r="M110" i="32"/>
  <c r="M111" i="32" s="1"/>
  <c r="K110" i="32"/>
  <c r="I110" i="32"/>
  <c r="I111" i="32" s="1"/>
  <c r="G110" i="32"/>
  <c r="E110" i="32"/>
  <c r="R109" i="32"/>
  <c r="Q109" i="32"/>
  <c r="P109" i="32"/>
  <c r="O109" i="32"/>
  <c r="O111" i="32" s="1"/>
  <c r="N109" i="32"/>
  <c r="M109" i="32"/>
  <c r="K109" i="32"/>
  <c r="K111" i="32" s="1"/>
  <c r="I109" i="32"/>
  <c r="G109" i="32"/>
  <c r="G111" i="32" s="1"/>
  <c r="E109" i="32"/>
  <c r="R108" i="32"/>
  <c r="Q108" i="32"/>
  <c r="P108" i="32"/>
  <c r="O108" i="32"/>
  <c r="N108" i="32"/>
  <c r="M108" i="32"/>
  <c r="R107" i="32"/>
  <c r="Q107" i="32"/>
  <c r="P107" i="32"/>
  <c r="O107" i="32"/>
  <c r="N107" i="32"/>
  <c r="M107" i="32"/>
  <c r="K107" i="32"/>
  <c r="I107" i="32"/>
  <c r="G107" i="32"/>
  <c r="E107" i="32"/>
  <c r="O105" i="32"/>
  <c r="K105" i="32"/>
  <c r="R104" i="32"/>
  <c r="P104" i="32"/>
  <c r="O104" i="32"/>
  <c r="E104" i="32"/>
  <c r="P103" i="32"/>
  <c r="M103" i="32"/>
  <c r="K103" i="32"/>
  <c r="G103" i="32"/>
  <c r="E103" i="32"/>
  <c r="M102" i="32"/>
  <c r="G102" i="32"/>
  <c r="N100" i="32"/>
  <c r="K100" i="32"/>
  <c r="Q99" i="32"/>
  <c r="O99" i="32"/>
  <c r="N99" i="32"/>
  <c r="K99" i="32"/>
  <c r="R98" i="32"/>
  <c r="P98" i="32"/>
  <c r="N98" i="32"/>
  <c r="I98" i="32"/>
  <c r="E98" i="32"/>
  <c r="R97" i="32"/>
  <c r="P97" i="32"/>
  <c r="K97" i="32"/>
  <c r="G97" i="32"/>
  <c r="R95" i="32"/>
  <c r="R94" i="32"/>
  <c r="P94" i="32"/>
  <c r="N94" i="32"/>
  <c r="K94" i="32"/>
  <c r="P93" i="32"/>
  <c r="O93" i="32"/>
  <c r="M93" i="32"/>
  <c r="K93" i="32"/>
  <c r="G93" i="32"/>
  <c r="R92" i="32"/>
  <c r="G92" i="32"/>
  <c r="E92" i="32"/>
  <c r="O86" i="32"/>
  <c r="M86" i="32"/>
  <c r="M105" i="32" s="1"/>
  <c r="K86" i="32"/>
  <c r="G86" i="32"/>
  <c r="G105" i="32" s="1"/>
  <c r="R85" i="32"/>
  <c r="Q85" i="32"/>
  <c r="Q86" i="32" s="1"/>
  <c r="Q105" i="32" s="1"/>
  <c r="P85" i="32"/>
  <c r="O85" i="32"/>
  <c r="N85" i="32"/>
  <c r="N86" i="32" s="1"/>
  <c r="N105" i="32" s="1"/>
  <c r="M85" i="32"/>
  <c r="M104" i="32" s="1"/>
  <c r="K85" i="32"/>
  <c r="K104" i="32" s="1"/>
  <c r="I85" i="32"/>
  <c r="I86" i="32" s="1"/>
  <c r="I105" i="32" s="1"/>
  <c r="G85" i="32"/>
  <c r="G104" i="32" s="1"/>
  <c r="E85" i="32"/>
  <c r="E86" i="32" s="1"/>
  <c r="E105" i="32" s="1"/>
  <c r="R84" i="32"/>
  <c r="R103" i="32" s="1"/>
  <c r="Q84" i="32"/>
  <c r="Q103" i="32" s="1"/>
  <c r="P84" i="32"/>
  <c r="P86" i="32" s="1"/>
  <c r="P105" i="32" s="1"/>
  <c r="O84" i="32"/>
  <c r="O103" i="32" s="1"/>
  <c r="N84" i="32"/>
  <c r="N103" i="32" s="1"/>
  <c r="M84" i="32"/>
  <c r="K84" i="32"/>
  <c r="I84" i="32"/>
  <c r="I103" i="32" s="1"/>
  <c r="G84" i="32"/>
  <c r="E84" i="32"/>
  <c r="R83" i="32"/>
  <c r="R102" i="32" s="1"/>
  <c r="Q83" i="32"/>
  <c r="Q102" i="32" s="1"/>
  <c r="P83" i="32"/>
  <c r="P102" i="32" s="1"/>
  <c r="O83" i="32"/>
  <c r="O102" i="32" s="1"/>
  <c r="N83" i="32"/>
  <c r="N102" i="32" s="1"/>
  <c r="M83" i="32"/>
  <c r="K83" i="32"/>
  <c r="K102" i="32" s="1"/>
  <c r="I83" i="32"/>
  <c r="I102" i="32" s="1"/>
  <c r="G83" i="32"/>
  <c r="E83" i="32"/>
  <c r="E102" i="32" s="1"/>
  <c r="D82" i="32"/>
  <c r="C82" i="32"/>
  <c r="B82" i="32"/>
  <c r="D81" i="32"/>
  <c r="C81" i="32"/>
  <c r="B81" i="32"/>
  <c r="D80" i="32"/>
  <c r="C80" i="32"/>
  <c r="B80" i="32"/>
  <c r="D79" i="32"/>
  <c r="C79" i="32"/>
  <c r="B79" i="32"/>
  <c r="D78" i="32"/>
  <c r="C78" i="32"/>
  <c r="B78" i="32"/>
  <c r="D77" i="32"/>
  <c r="C77" i="32"/>
  <c r="B77" i="32"/>
  <c r="D76" i="32"/>
  <c r="C76" i="32"/>
  <c r="B76" i="32"/>
  <c r="D75" i="32"/>
  <c r="C75" i="32"/>
  <c r="B75" i="32"/>
  <c r="D74" i="32"/>
  <c r="C74" i="32"/>
  <c r="B74" i="32"/>
  <c r="D73" i="32"/>
  <c r="C73" i="32"/>
  <c r="B73" i="32"/>
  <c r="D72" i="32"/>
  <c r="C72" i="32"/>
  <c r="B72" i="32"/>
  <c r="D71" i="32"/>
  <c r="C71" i="32"/>
  <c r="B71" i="32"/>
  <c r="D70" i="32"/>
  <c r="C70" i="32"/>
  <c r="B70" i="32"/>
  <c r="D69" i="32"/>
  <c r="C69" i="32"/>
  <c r="B69" i="32"/>
  <c r="D68" i="32"/>
  <c r="C68" i="32"/>
  <c r="B68" i="32"/>
  <c r="D67" i="32"/>
  <c r="C67" i="32"/>
  <c r="B67" i="32"/>
  <c r="D66" i="32"/>
  <c r="C66" i="32"/>
  <c r="B66" i="32"/>
  <c r="D65" i="32"/>
  <c r="C65" i="32"/>
  <c r="B65" i="32"/>
  <c r="D64" i="32"/>
  <c r="C64" i="32"/>
  <c r="B64" i="32"/>
  <c r="D63" i="32"/>
  <c r="C63" i="32"/>
  <c r="B63" i="32"/>
  <c r="D62" i="32"/>
  <c r="C62" i="32"/>
  <c r="B62" i="32"/>
  <c r="D61" i="32"/>
  <c r="C61" i="32"/>
  <c r="B61" i="32"/>
  <c r="D60" i="32"/>
  <c r="C60" i="32"/>
  <c r="B60" i="32"/>
  <c r="D59" i="32"/>
  <c r="C59" i="32"/>
  <c r="B59" i="32"/>
  <c r="D58" i="32"/>
  <c r="C58" i="32"/>
  <c r="B58" i="32"/>
  <c r="D57" i="32"/>
  <c r="C57" i="32"/>
  <c r="B57" i="32"/>
  <c r="D56" i="32"/>
  <c r="C56" i="32"/>
  <c r="B56" i="32"/>
  <c r="D55" i="32"/>
  <c r="C55" i="32"/>
  <c r="B55" i="32"/>
  <c r="D54" i="32"/>
  <c r="C54" i="32"/>
  <c r="B54" i="32"/>
  <c r="N48" i="32"/>
  <c r="K48" i="32"/>
  <c r="I48" i="32"/>
  <c r="I100" i="32" s="1"/>
  <c r="E48" i="32"/>
  <c r="E100" i="32" s="1"/>
  <c r="R47" i="32"/>
  <c r="R99" i="32" s="1"/>
  <c r="Q47" i="32"/>
  <c r="P47" i="32"/>
  <c r="P99" i="32" s="1"/>
  <c r="O47" i="32"/>
  <c r="N47" i="32"/>
  <c r="M47" i="32"/>
  <c r="M99" i="32" s="1"/>
  <c r="K47" i="32"/>
  <c r="I47" i="32"/>
  <c r="I99" i="32" s="1"/>
  <c r="G47" i="32"/>
  <c r="G48" i="32" s="1"/>
  <c r="G100" i="32" s="1"/>
  <c r="E47" i="32"/>
  <c r="E99" i="32" s="1"/>
  <c r="R46" i="32"/>
  <c r="Q46" i="32"/>
  <c r="Q48" i="32" s="1"/>
  <c r="Q100" i="32" s="1"/>
  <c r="P46" i="32"/>
  <c r="O46" i="32"/>
  <c r="O98" i="32" s="1"/>
  <c r="N46" i="32"/>
  <c r="M46" i="32"/>
  <c r="M98" i="32" s="1"/>
  <c r="K46" i="32"/>
  <c r="K98" i="32" s="1"/>
  <c r="I46" i="32"/>
  <c r="G46" i="32"/>
  <c r="G98" i="32" s="1"/>
  <c r="E46" i="32"/>
  <c r="R45" i="32"/>
  <c r="Q45" i="32"/>
  <c r="Q97" i="32" s="1"/>
  <c r="P45" i="32"/>
  <c r="O45" i="32"/>
  <c r="O97" i="32" s="1"/>
  <c r="N45" i="32"/>
  <c r="N97" i="32" s="1"/>
  <c r="M45" i="32"/>
  <c r="M97" i="32" s="1"/>
  <c r="K45" i="32"/>
  <c r="I45" i="32"/>
  <c r="I97" i="32" s="1"/>
  <c r="G45" i="32"/>
  <c r="E45" i="32"/>
  <c r="E97" i="32" s="1"/>
  <c r="D44" i="32"/>
  <c r="C44" i="32"/>
  <c r="B44" i="32"/>
  <c r="D43" i="32"/>
  <c r="C43" i="32"/>
  <c r="B43" i="32"/>
  <c r="D42" i="32"/>
  <c r="C42" i="32"/>
  <c r="B42" i="32"/>
  <c r="D41" i="32"/>
  <c r="C41" i="32"/>
  <c r="B41" i="32"/>
  <c r="D40" i="32"/>
  <c r="C40" i="32"/>
  <c r="B40" i="32"/>
  <c r="D39" i="32"/>
  <c r="C39" i="32"/>
  <c r="B39" i="32"/>
  <c r="D38" i="32"/>
  <c r="C38" i="32"/>
  <c r="B38" i="32"/>
  <c r="D37" i="32"/>
  <c r="C37" i="32"/>
  <c r="B37" i="32"/>
  <c r="D36" i="32"/>
  <c r="C36" i="32"/>
  <c r="B36" i="32"/>
  <c r="D35" i="32"/>
  <c r="C35" i="32"/>
  <c r="B35" i="32"/>
  <c r="D34" i="32"/>
  <c r="C34" i="32"/>
  <c r="B34" i="32"/>
  <c r="D33" i="32"/>
  <c r="C33" i="32"/>
  <c r="B33" i="32"/>
  <c r="D32" i="32"/>
  <c r="C32" i="32"/>
  <c r="B32" i="32"/>
  <c r="D31" i="32"/>
  <c r="C31" i="32"/>
  <c r="B31" i="32"/>
  <c r="D30" i="32"/>
  <c r="C30" i="32"/>
  <c r="B30" i="32"/>
  <c r="D29" i="32"/>
  <c r="C29" i="32"/>
  <c r="B29" i="32"/>
  <c r="D28" i="32"/>
  <c r="C28" i="32"/>
  <c r="B28" i="32"/>
  <c r="D27" i="32"/>
  <c r="C27" i="32"/>
  <c r="B27" i="32"/>
  <c r="D26" i="32"/>
  <c r="C26" i="32"/>
  <c r="B26" i="32"/>
  <c r="D25" i="32"/>
  <c r="C25" i="32"/>
  <c r="B25" i="32"/>
  <c r="R19" i="32"/>
  <c r="P19" i="32"/>
  <c r="P95" i="32" s="1"/>
  <c r="O19" i="32"/>
  <c r="O95" i="32" s="1"/>
  <c r="M19" i="32"/>
  <c r="M95" i="32" s="1"/>
  <c r="G19" i="32"/>
  <c r="G95" i="32" s="1"/>
  <c r="R18" i="32"/>
  <c r="Q18" i="32"/>
  <c r="Q94" i="32" s="1"/>
  <c r="P18" i="32"/>
  <c r="O18" i="32"/>
  <c r="O94" i="32" s="1"/>
  <c r="N18" i="32"/>
  <c r="N19" i="32" s="1"/>
  <c r="N95" i="32" s="1"/>
  <c r="M18" i="32"/>
  <c r="M94" i="32" s="1"/>
  <c r="K18" i="32"/>
  <c r="K19" i="32" s="1"/>
  <c r="K95" i="32" s="1"/>
  <c r="I18" i="32"/>
  <c r="I94" i="32" s="1"/>
  <c r="G18" i="32"/>
  <c r="G94" i="32" s="1"/>
  <c r="E18" i="32"/>
  <c r="E94" i="32" s="1"/>
  <c r="R17" i="32"/>
  <c r="R93" i="32" s="1"/>
  <c r="Q17" i="32"/>
  <c r="Q93" i="32" s="1"/>
  <c r="P17" i="32"/>
  <c r="O17" i="32"/>
  <c r="N17" i="32"/>
  <c r="N93" i="32" s="1"/>
  <c r="M17" i="32"/>
  <c r="K17" i="32"/>
  <c r="I17" i="32"/>
  <c r="I93" i="32" s="1"/>
  <c r="G17" i="32"/>
  <c r="E17" i="32"/>
  <c r="E93" i="32" s="1"/>
  <c r="R16" i="32"/>
  <c r="Q16" i="32"/>
  <c r="Q92" i="32" s="1"/>
  <c r="P16" i="32"/>
  <c r="P92" i="32" s="1"/>
  <c r="O16" i="32"/>
  <c r="O92" i="32" s="1"/>
  <c r="N16" i="32"/>
  <c r="N92" i="32" s="1"/>
  <c r="M16" i="32"/>
  <c r="M92" i="32" s="1"/>
  <c r="K16" i="32"/>
  <c r="K92" i="32" s="1"/>
  <c r="I16" i="32"/>
  <c r="I92" i="32" s="1"/>
  <c r="G16" i="32"/>
  <c r="E16" i="32"/>
  <c r="D15" i="32"/>
  <c r="C15" i="32"/>
  <c r="B15" i="32"/>
  <c r="D14" i="32"/>
  <c r="C14" i="32"/>
  <c r="B14" i="32"/>
  <c r="D13" i="32"/>
  <c r="C13" i="32"/>
  <c r="B13" i="32"/>
  <c r="D12" i="32"/>
  <c r="C12" i="32"/>
  <c r="B12" i="32"/>
  <c r="D11" i="32"/>
  <c r="C11" i="32"/>
  <c r="B11" i="32"/>
  <c r="D10" i="32"/>
  <c r="C10" i="32"/>
  <c r="B10" i="32"/>
  <c r="D9" i="32"/>
  <c r="C9" i="32"/>
  <c r="B9" i="32"/>
  <c r="D8" i="32"/>
  <c r="C8" i="32"/>
  <c r="B8" i="32"/>
  <c r="D7" i="32"/>
  <c r="C7" i="32"/>
  <c r="B7" i="32"/>
  <c r="D6" i="32"/>
  <c r="C6" i="32"/>
  <c r="B6" i="32"/>
  <c r="D5" i="32"/>
  <c r="C5" i="32"/>
  <c r="B5" i="32"/>
  <c r="P111" i="31"/>
  <c r="I111" i="31"/>
  <c r="R110" i="31"/>
  <c r="R111" i="31" s="1"/>
  <c r="Q110" i="31"/>
  <c r="Q111" i="31" s="1"/>
  <c r="P110" i="31"/>
  <c r="O110" i="31"/>
  <c r="O111" i="31" s="1"/>
  <c r="N110" i="31"/>
  <c r="M110" i="31"/>
  <c r="M111" i="31" s="1"/>
  <c r="K110" i="31"/>
  <c r="I110" i="31"/>
  <c r="G110" i="31"/>
  <c r="G111" i="31" s="1"/>
  <c r="E110" i="31"/>
  <c r="E111" i="31" s="1"/>
  <c r="R109" i="31"/>
  <c r="Q109" i="31"/>
  <c r="P109" i="31"/>
  <c r="O109" i="31"/>
  <c r="N109" i="31"/>
  <c r="N111" i="31" s="1"/>
  <c r="M109" i="31"/>
  <c r="K109" i="31"/>
  <c r="K111" i="31" s="1"/>
  <c r="I109" i="31"/>
  <c r="G109" i="31"/>
  <c r="E109" i="31"/>
  <c r="R108" i="31"/>
  <c r="Q108" i="31"/>
  <c r="P108" i="31"/>
  <c r="O108" i="31"/>
  <c r="N108" i="31"/>
  <c r="M108" i="31"/>
  <c r="R107" i="31"/>
  <c r="Q107" i="31"/>
  <c r="P107" i="31"/>
  <c r="O107" i="31"/>
  <c r="N107" i="31"/>
  <c r="M107" i="31"/>
  <c r="K107" i="31"/>
  <c r="I107" i="31"/>
  <c r="G107" i="31"/>
  <c r="E107" i="31"/>
  <c r="Q105" i="31"/>
  <c r="N105" i="31"/>
  <c r="R104" i="31"/>
  <c r="Q104" i="31"/>
  <c r="N104" i="31"/>
  <c r="I104" i="31"/>
  <c r="R103" i="31"/>
  <c r="O103" i="31"/>
  <c r="N103" i="31"/>
  <c r="K103" i="31"/>
  <c r="I103" i="31"/>
  <c r="O102" i="31"/>
  <c r="K102" i="31"/>
  <c r="P100" i="31"/>
  <c r="N100" i="31"/>
  <c r="Q99" i="31"/>
  <c r="P99" i="31"/>
  <c r="N99" i="31"/>
  <c r="G99" i="31"/>
  <c r="R98" i="31"/>
  <c r="P98" i="31"/>
  <c r="M98" i="31"/>
  <c r="I98" i="31"/>
  <c r="G98" i="31"/>
  <c r="R97" i="31"/>
  <c r="N97" i="31"/>
  <c r="K97" i="31"/>
  <c r="G97" i="31"/>
  <c r="R94" i="31"/>
  <c r="P94" i="31"/>
  <c r="N94" i="31"/>
  <c r="R93" i="31"/>
  <c r="Q93" i="31"/>
  <c r="O93" i="31"/>
  <c r="N93" i="31"/>
  <c r="K93" i="31"/>
  <c r="G93" i="31"/>
  <c r="R92" i="31"/>
  <c r="K92" i="31"/>
  <c r="I92" i="31"/>
  <c r="E92" i="31"/>
  <c r="Q86" i="31"/>
  <c r="O86" i="31"/>
  <c r="O105" i="31" s="1"/>
  <c r="N86" i="31"/>
  <c r="K86" i="31"/>
  <c r="K105" i="31" s="1"/>
  <c r="R85" i="31"/>
  <c r="Q85" i="31"/>
  <c r="P85" i="31"/>
  <c r="P86" i="31" s="1"/>
  <c r="P105" i="31" s="1"/>
  <c r="O85" i="31"/>
  <c r="O104" i="31" s="1"/>
  <c r="N85" i="31"/>
  <c r="M85" i="31"/>
  <c r="M86" i="31" s="1"/>
  <c r="M105" i="31" s="1"/>
  <c r="K85" i="31"/>
  <c r="K104" i="31" s="1"/>
  <c r="I85" i="31"/>
  <c r="I86" i="31" s="1"/>
  <c r="I105" i="31" s="1"/>
  <c r="G85" i="31"/>
  <c r="G86" i="31" s="1"/>
  <c r="G105" i="31" s="1"/>
  <c r="E85" i="31"/>
  <c r="E104" i="31" s="1"/>
  <c r="R84" i="31"/>
  <c r="R86" i="31" s="1"/>
  <c r="R105" i="31" s="1"/>
  <c r="Q84" i="31"/>
  <c r="Q103" i="31" s="1"/>
  <c r="P84" i="31"/>
  <c r="P103" i="31" s="1"/>
  <c r="O84" i="31"/>
  <c r="N84" i="31"/>
  <c r="M84" i="31"/>
  <c r="M103" i="31" s="1"/>
  <c r="K84" i="31"/>
  <c r="I84" i="31"/>
  <c r="G84" i="31"/>
  <c r="G103" i="31" s="1"/>
  <c r="E84" i="31"/>
  <c r="E103" i="31" s="1"/>
  <c r="R83" i="31"/>
  <c r="R102" i="31" s="1"/>
  <c r="Q83" i="31"/>
  <c r="Q102" i="31" s="1"/>
  <c r="P83" i="31"/>
  <c r="P102" i="31" s="1"/>
  <c r="O83" i="31"/>
  <c r="N83" i="31"/>
  <c r="N102" i="31" s="1"/>
  <c r="M83" i="31"/>
  <c r="M102" i="31" s="1"/>
  <c r="K83" i="31"/>
  <c r="I83" i="31"/>
  <c r="I102" i="31" s="1"/>
  <c r="G83" i="31"/>
  <c r="G102" i="31" s="1"/>
  <c r="E83" i="31"/>
  <c r="E102" i="31" s="1"/>
  <c r="D82" i="31"/>
  <c r="C82" i="31"/>
  <c r="B82" i="31"/>
  <c r="D81" i="31"/>
  <c r="C81" i="31"/>
  <c r="B81" i="31"/>
  <c r="D80" i="31"/>
  <c r="C80" i="31"/>
  <c r="B80" i="31"/>
  <c r="D79" i="31"/>
  <c r="C79" i="31"/>
  <c r="B79" i="31"/>
  <c r="D78" i="31"/>
  <c r="C78" i="31"/>
  <c r="B78" i="31"/>
  <c r="D77" i="31"/>
  <c r="C77" i="31"/>
  <c r="B77" i="31"/>
  <c r="D76" i="31"/>
  <c r="C76" i="31"/>
  <c r="B76" i="31"/>
  <c r="D75" i="31"/>
  <c r="C75" i="31"/>
  <c r="B75" i="31"/>
  <c r="D74" i="31"/>
  <c r="C74" i="31"/>
  <c r="B74" i="31"/>
  <c r="D73" i="31"/>
  <c r="C73" i="31"/>
  <c r="B73" i="31"/>
  <c r="D72" i="31"/>
  <c r="C72" i="31"/>
  <c r="B72" i="31"/>
  <c r="D71" i="31"/>
  <c r="C71" i="31"/>
  <c r="B71" i="31"/>
  <c r="D70" i="31"/>
  <c r="C70" i="31"/>
  <c r="B70" i="31"/>
  <c r="D69" i="31"/>
  <c r="C69" i="31"/>
  <c r="B69" i="31"/>
  <c r="D68" i="31"/>
  <c r="C68" i="31"/>
  <c r="B68" i="31"/>
  <c r="D67" i="31"/>
  <c r="C67" i="31"/>
  <c r="B67" i="31"/>
  <c r="D66" i="31"/>
  <c r="C66" i="31"/>
  <c r="B66" i="31"/>
  <c r="D65" i="31"/>
  <c r="C65" i="31"/>
  <c r="B65" i="31"/>
  <c r="D64" i="31"/>
  <c r="C64" i="31"/>
  <c r="B64" i="31"/>
  <c r="D63" i="31"/>
  <c r="C63" i="31"/>
  <c r="B63" i="31"/>
  <c r="D62" i="31"/>
  <c r="C62" i="31"/>
  <c r="B62" i="31"/>
  <c r="D61" i="31"/>
  <c r="C61" i="31"/>
  <c r="B61" i="31"/>
  <c r="D60" i="31"/>
  <c r="C60" i="31"/>
  <c r="B60" i="31"/>
  <c r="D59" i="31"/>
  <c r="C59" i="31"/>
  <c r="B59" i="31"/>
  <c r="D58" i="31"/>
  <c r="C58" i="31"/>
  <c r="B58" i="31"/>
  <c r="D57" i="31"/>
  <c r="C57" i="31"/>
  <c r="B57" i="31"/>
  <c r="D56" i="31"/>
  <c r="C56" i="31"/>
  <c r="B56" i="31"/>
  <c r="D55" i="31"/>
  <c r="C55" i="31"/>
  <c r="B55" i="31"/>
  <c r="D54" i="31"/>
  <c r="C54" i="31"/>
  <c r="B54" i="31"/>
  <c r="P48" i="31"/>
  <c r="N48" i="31"/>
  <c r="M48" i="31"/>
  <c r="M100" i="31" s="1"/>
  <c r="I48" i="31"/>
  <c r="I100" i="31" s="1"/>
  <c r="R47" i="31"/>
  <c r="R99" i="31" s="1"/>
  <c r="Q47" i="31"/>
  <c r="P47" i="31"/>
  <c r="O47" i="31"/>
  <c r="O99" i="31" s="1"/>
  <c r="N47" i="31"/>
  <c r="M47" i="31"/>
  <c r="M99" i="31" s="1"/>
  <c r="K47" i="31"/>
  <c r="K48" i="31" s="1"/>
  <c r="K100" i="31" s="1"/>
  <c r="I47" i="31"/>
  <c r="I99" i="31" s="1"/>
  <c r="G47" i="31"/>
  <c r="G48" i="31" s="1"/>
  <c r="G100" i="31" s="1"/>
  <c r="E47" i="31"/>
  <c r="R46" i="31"/>
  <c r="Q46" i="31"/>
  <c r="Q98" i="31" s="1"/>
  <c r="P46" i="31"/>
  <c r="O46" i="31"/>
  <c r="O98" i="31" s="1"/>
  <c r="N46" i="31"/>
  <c r="N98" i="31" s="1"/>
  <c r="M46" i="31"/>
  <c r="K46" i="31"/>
  <c r="K98" i="31" s="1"/>
  <c r="I46" i="31"/>
  <c r="G46" i="31"/>
  <c r="E46" i="31"/>
  <c r="E98" i="31" s="1"/>
  <c r="R45" i="31"/>
  <c r="Q45" i="31"/>
  <c r="Q97" i="31" s="1"/>
  <c r="P45" i="31"/>
  <c r="P97" i="31" s="1"/>
  <c r="O45" i="31"/>
  <c r="O97" i="31" s="1"/>
  <c r="N45" i="31"/>
  <c r="M45" i="31"/>
  <c r="M97" i="31" s="1"/>
  <c r="K45" i="31"/>
  <c r="I45" i="31"/>
  <c r="I97" i="31" s="1"/>
  <c r="G45" i="31"/>
  <c r="E45" i="31"/>
  <c r="E97" i="31" s="1"/>
  <c r="D44" i="31"/>
  <c r="C44" i="31"/>
  <c r="B44" i="31"/>
  <c r="D43" i="31"/>
  <c r="C43" i="31"/>
  <c r="B43" i="31"/>
  <c r="D42" i="31"/>
  <c r="C42" i="31"/>
  <c r="B42" i="31"/>
  <c r="D41" i="31"/>
  <c r="C41" i="31"/>
  <c r="B41" i="31"/>
  <c r="D40" i="31"/>
  <c r="C40" i="31"/>
  <c r="B40" i="31"/>
  <c r="D39" i="31"/>
  <c r="C39" i="31"/>
  <c r="B39" i="31"/>
  <c r="D38" i="31"/>
  <c r="C38" i="31"/>
  <c r="B38" i="31"/>
  <c r="D37" i="31"/>
  <c r="C37" i="31"/>
  <c r="B37" i="31"/>
  <c r="D36" i="31"/>
  <c r="C36" i="31"/>
  <c r="B36" i="31"/>
  <c r="D35" i="31"/>
  <c r="C35" i="31"/>
  <c r="B35" i="31"/>
  <c r="D34" i="31"/>
  <c r="C34" i="31"/>
  <c r="B34" i="31"/>
  <c r="D33" i="31"/>
  <c r="C33" i="31"/>
  <c r="B33" i="31"/>
  <c r="D32" i="31"/>
  <c r="C32" i="31"/>
  <c r="B32" i="31"/>
  <c r="D31" i="31"/>
  <c r="C31" i="31"/>
  <c r="B31" i="31"/>
  <c r="D30" i="31"/>
  <c r="C30" i="31"/>
  <c r="B30" i="31"/>
  <c r="D29" i="31"/>
  <c r="C29" i="31"/>
  <c r="B29" i="31"/>
  <c r="D28" i="31"/>
  <c r="C28" i="31"/>
  <c r="B28" i="31"/>
  <c r="D27" i="31"/>
  <c r="C27" i="31"/>
  <c r="B27" i="31"/>
  <c r="D26" i="31"/>
  <c r="C26" i="31"/>
  <c r="B26" i="31"/>
  <c r="D25" i="31"/>
  <c r="C25" i="31"/>
  <c r="B25" i="31"/>
  <c r="R19" i="31"/>
  <c r="R95" i="31" s="1"/>
  <c r="Q19" i="31"/>
  <c r="Q95" i="31" s="1"/>
  <c r="O19" i="31"/>
  <c r="O95" i="31" s="1"/>
  <c r="K19" i="31"/>
  <c r="K95" i="31" s="1"/>
  <c r="R18" i="31"/>
  <c r="Q18" i="31"/>
  <c r="Q94" i="31" s="1"/>
  <c r="P18" i="31"/>
  <c r="P19" i="31" s="1"/>
  <c r="P95" i="31" s="1"/>
  <c r="O18" i="31"/>
  <c r="O94" i="31" s="1"/>
  <c r="N18" i="31"/>
  <c r="N19" i="31" s="1"/>
  <c r="N95" i="31" s="1"/>
  <c r="M18" i="31"/>
  <c r="M94" i="31" s="1"/>
  <c r="K18" i="31"/>
  <c r="K94" i="31" s="1"/>
  <c r="I18" i="31"/>
  <c r="I94" i="31" s="1"/>
  <c r="G18" i="31"/>
  <c r="G94" i="31" s="1"/>
  <c r="E18" i="31"/>
  <c r="E94" i="31" s="1"/>
  <c r="R17" i="31"/>
  <c r="Q17" i="31"/>
  <c r="P17" i="31"/>
  <c r="P93" i="31" s="1"/>
  <c r="O17" i="31"/>
  <c r="N17" i="31"/>
  <c r="M17" i="31"/>
  <c r="M93" i="31" s="1"/>
  <c r="K17" i="31"/>
  <c r="I17" i="31"/>
  <c r="I93" i="31" s="1"/>
  <c r="G17" i="31"/>
  <c r="G19" i="31" s="1"/>
  <c r="G95" i="31" s="1"/>
  <c r="E17" i="31"/>
  <c r="E93" i="31" s="1"/>
  <c r="R16" i="31"/>
  <c r="Q16" i="31"/>
  <c r="Q92" i="31" s="1"/>
  <c r="P16" i="31"/>
  <c r="P92" i="31" s="1"/>
  <c r="O16" i="31"/>
  <c r="O92" i="31" s="1"/>
  <c r="N16" i="31"/>
  <c r="N92" i="31" s="1"/>
  <c r="M16" i="31"/>
  <c r="M92" i="31" s="1"/>
  <c r="K16" i="31"/>
  <c r="I16" i="31"/>
  <c r="G16" i="31"/>
  <c r="G92" i="31" s="1"/>
  <c r="E16" i="31"/>
  <c r="D15" i="31"/>
  <c r="C15" i="31"/>
  <c r="B15" i="31"/>
  <c r="D14" i="31"/>
  <c r="C14" i="31"/>
  <c r="B14" i="31"/>
  <c r="D13" i="31"/>
  <c r="C13" i="31"/>
  <c r="B13" i="31"/>
  <c r="D12" i="31"/>
  <c r="C12" i="31"/>
  <c r="B12" i="31"/>
  <c r="D11" i="31"/>
  <c r="C11" i="31"/>
  <c r="B11" i="31"/>
  <c r="D10" i="31"/>
  <c r="C10" i="31"/>
  <c r="B10" i="31"/>
  <c r="D9" i="31"/>
  <c r="C9" i="31"/>
  <c r="B9" i="31"/>
  <c r="D8" i="31"/>
  <c r="C8" i="31"/>
  <c r="B8" i="31"/>
  <c r="D7" i="31"/>
  <c r="C7" i="31"/>
  <c r="B7" i="31"/>
  <c r="D6" i="31"/>
  <c r="C6" i="31"/>
  <c r="B6" i="31"/>
  <c r="D5" i="31"/>
  <c r="C5" i="31"/>
  <c r="B5" i="31"/>
  <c r="K110" i="30"/>
  <c r="K111" i="30" s="1"/>
  <c r="I110" i="30"/>
  <c r="I111" i="30" s="1"/>
  <c r="G110" i="30"/>
  <c r="E110" i="30"/>
  <c r="K109" i="30"/>
  <c r="I109" i="30"/>
  <c r="G109" i="30"/>
  <c r="G111" i="30" s="1"/>
  <c r="E109" i="30"/>
  <c r="K107" i="30"/>
  <c r="I107" i="30"/>
  <c r="G107" i="30"/>
  <c r="E107" i="30"/>
  <c r="I102" i="30"/>
  <c r="G94" i="30"/>
  <c r="K85" i="30"/>
  <c r="K86" i="30" s="1"/>
  <c r="K105" i="30" s="1"/>
  <c r="I85" i="30"/>
  <c r="I104" i="30" s="1"/>
  <c r="G85" i="30"/>
  <c r="G86" i="30" s="1"/>
  <c r="G105" i="30" s="1"/>
  <c r="E85" i="30"/>
  <c r="K84" i="30"/>
  <c r="K103" i="30" s="1"/>
  <c r="I84" i="30"/>
  <c r="I103" i="30" s="1"/>
  <c r="G84" i="30"/>
  <c r="G103" i="30" s="1"/>
  <c r="E84" i="30"/>
  <c r="E103" i="30" s="1"/>
  <c r="K83" i="30"/>
  <c r="K102" i="30" s="1"/>
  <c r="I83" i="30"/>
  <c r="G83" i="30"/>
  <c r="G102" i="30" s="1"/>
  <c r="E83" i="30"/>
  <c r="E102" i="30" s="1"/>
  <c r="R82" i="30"/>
  <c r="Q82" i="30"/>
  <c r="P82" i="30"/>
  <c r="O82" i="30"/>
  <c r="N82" i="30"/>
  <c r="M82" i="30"/>
  <c r="D82" i="30"/>
  <c r="C82" i="30"/>
  <c r="B82" i="30"/>
  <c r="R81" i="30"/>
  <c r="Q81" i="30"/>
  <c r="P81" i="30"/>
  <c r="O81" i="30"/>
  <c r="N81" i="30"/>
  <c r="M81" i="30"/>
  <c r="D81" i="30"/>
  <c r="C81" i="30"/>
  <c r="B81" i="30"/>
  <c r="R80" i="30"/>
  <c r="Q80" i="30"/>
  <c r="P80" i="30"/>
  <c r="O80" i="30"/>
  <c r="N80" i="30"/>
  <c r="M80" i="30"/>
  <c r="D80" i="30"/>
  <c r="C80" i="30"/>
  <c r="B80" i="30"/>
  <c r="R79" i="30"/>
  <c r="Q79" i="30"/>
  <c r="P79" i="30"/>
  <c r="O79" i="30"/>
  <c r="N79" i="30"/>
  <c r="M79" i="30"/>
  <c r="D79" i="30"/>
  <c r="C79" i="30"/>
  <c r="B79" i="30"/>
  <c r="R78" i="30"/>
  <c r="Q78" i="30"/>
  <c r="P78" i="30"/>
  <c r="O78" i="30"/>
  <c r="N78" i="30"/>
  <c r="M78" i="30"/>
  <c r="D78" i="30"/>
  <c r="C78" i="30"/>
  <c r="B78" i="30"/>
  <c r="R77" i="30"/>
  <c r="Q77" i="30"/>
  <c r="P77" i="30"/>
  <c r="O77" i="30"/>
  <c r="N77" i="30"/>
  <c r="M77" i="30"/>
  <c r="D77" i="30"/>
  <c r="C77" i="30"/>
  <c r="B77" i="30"/>
  <c r="R76" i="30"/>
  <c r="Q76" i="30"/>
  <c r="P76" i="30"/>
  <c r="O76" i="30"/>
  <c r="N76" i="30"/>
  <c r="M76" i="30"/>
  <c r="D76" i="30"/>
  <c r="C76" i="30"/>
  <c r="B76" i="30"/>
  <c r="R75" i="30"/>
  <c r="Q75" i="30"/>
  <c r="P75" i="30"/>
  <c r="O75" i="30"/>
  <c r="N75" i="30"/>
  <c r="M75" i="30"/>
  <c r="D75" i="30"/>
  <c r="C75" i="30"/>
  <c r="B75" i="30"/>
  <c r="R74" i="30"/>
  <c r="Q74" i="30"/>
  <c r="P74" i="30"/>
  <c r="O74" i="30"/>
  <c r="N74" i="30"/>
  <c r="M74" i="30"/>
  <c r="D74" i="30"/>
  <c r="C74" i="30"/>
  <c r="B74" i="30"/>
  <c r="R73" i="30"/>
  <c r="Q73" i="30"/>
  <c r="P73" i="30"/>
  <c r="O73" i="30"/>
  <c r="N73" i="30"/>
  <c r="M73" i="30"/>
  <c r="D73" i="30"/>
  <c r="C73" i="30"/>
  <c r="B73" i="30"/>
  <c r="R72" i="30"/>
  <c r="Q72" i="30"/>
  <c r="P72" i="30"/>
  <c r="O72" i="30"/>
  <c r="N72" i="30"/>
  <c r="M72" i="30"/>
  <c r="D72" i="30"/>
  <c r="C72" i="30"/>
  <c r="B72" i="30"/>
  <c r="R71" i="30"/>
  <c r="Q71" i="30"/>
  <c r="P71" i="30"/>
  <c r="O71" i="30"/>
  <c r="N71" i="30"/>
  <c r="M71" i="30"/>
  <c r="D71" i="30"/>
  <c r="C71" i="30"/>
  <c r="B71" i="30"/>
  <c r="R70" i="30"/>
  <c r="Q70" i="30"/>
  <c r="P70" i="30"/>
  <c r="O70" i="30"/>
  <c r="N70" i="30"/>
  <c r="M70" i="30"/>
  <c r="D70" i="30"/>
  <c r="C70" i="30"/>
  <c r="B70" i="30"/>
  <c r="R69" i="30"/>
  <c r="Q69" i="30"/>
  <c r="P69" i="30"/>
  <c r="O69" i="30"/>
  <c r="N69" i="30"/>
  <c r="M69" i="30"/>
  <c r="D69" i="30"/>
  <c r="C69" i="30"/>
  <c r="B69" i="30"/>
  <c r="R68" i="30"/>
  <c r="Q68" i="30"/>
  <c r="P68" i="30"/>
  <c r="O68" i="30"/>
  <c r="N68" i="30"/>
  <c r="M68" i="30"/>
  <c r="D68" i="30"/>
  <c r="C68" i="30"/>
  <c r="B68" i="30"/>
  <c r="R67" i="30"/>
  <c r="Q67" i="30"/>
  <c r="P67" i="30"/>
  <c r="O67" i="30"/>
  <c r="N67" i="30"/>
  <c r="M67" i="30"/>
  <c r="D67" i="30"/>
  <c r="C67" i="30"/>
  <c r="B67" i="30"/>
  <c r="R66" i="30"/>
  <c r="Q66" i="30"/>
  <c r="P66" i="30"/>
  <c r="O66" i="30"/>
  <c r="N66" i="30"/>
  <c r="M66" i="30"/>
  <c r="D66" i="30"/>
  <c r="C66" i="30"/>
  <c r="B66" i="30"/>
  <c r="R65" i="30"/>
  <c r="Q65" i="30"/>
  <c r="P65" i="30"/>
  <c r="O65" i="30"/>
  <c r="N65" i="30"/>
  <c r="M65" i="30"/>
  <c r="D65" i="30"/>
  <c r="C65" i="30"/>
  <c r="B65" i="30"/>
  <c r="R64" i="30"/>
  <c r="Q64" i="30"/>
  <c r="P64" i="30"/>
  <c r="O64" i="30"/>
  <c r="N64" i="30"/>
  <c r="M64" i="30"/>
  <c r="D64" i="30"/>
  <c r="C64" i="30"/>
  <c r="B64" i="30"/>
  <c r="R63" i="30"/>
  <c r="Q63" i="30"/>
  <c r="P63" i="30"/>
  <c r="O63" i="30"/>
  <c r="N63" i="30"/>
  <c r="M63" i="30"/>
  <c r="D63" i="30"/>
  <c r="C63" i="30"/>
  <c r="B63" i="30"/>
  <c r="R62" i="30"/>
  <c r="Q62" i="30"/>
  <c r="P62" i="30"/>
  <c r="O62" i="30"/>
  <c r="N62" i="30"/>
  <c r="M62" i="30"/>
  <c r="D62" i="30"/>
  <c r="C62" i="30"/>
  <c r="B62" i="30"/>
  <c r="R61" i="30"/>
  <c r="Q61" i="30"/>
  <c r="P61" i="30"/>
  <c r="O61" i="30"/>
  <c r="N61" i="30"/>
  <c r="M61" i="30"/>
  <c r="D61" i="30"/>
  <c r="C61" i="30"/>
  <c r="B61" i="30"/>
  <c r="R60" i="30"/>
  <c r="Q60" i="30"/>
  <c r="P60" i="30"/>
  <c r="O60" i="30"/>
  <c r="N60" i="30"/>
  <c r="M60" i="30"/>
  <c r="D60" i="30"/>
  <c r="C60" i="30"/>
  <c r="B60" i="30"/>
  <c r="R59" i="30"/>
  <c r="Q59" i="30"/>
  <c r="P59" i="30"/>
  <c r="O59" i="30"/>
  <c r="N59" i="30"/>
  <c r="M59" i="30"/>
  <c r="D59" i="30"/>
  <c r="C59" i="30"/>
  <c r="B59" i="30"/>
  <c r="R58" i="30"/>
  <c r="Q58" i="30"/>
  <c r="P58" i="30"/>
  <c r="O58" i="30"/>
  <c r="N58" i="30"/>
  <c r="M58" i="30"/>
  <c r="D58" i="30"/>
  <c r="C58" i="30"/>
  <c r="B58" i="30"/>
  <c r="R57" i="30"/>
  <c r="Q57" i="30"/>
  <c r="P57" i="30"/>
  <c r="O57" i="30"/>
  <c r="N57" i="30"/>
  <c r="M57" i="30"/>
  <c r="D57" i="30"/>
  <c r="C57" i="30"/>
  <c r="B57" i="30"/>
  <c r="R56" i="30"/>
  <c r="Q56" i="30"/>
  <c r="P56" i="30"/>
  <c r="O56" i="30"/>
  <c r="N56" i="30"/>
  <c r="M56" i="30"/>
  <c r="D56" i="30"/>
  <c r="C56" i="30"/>
  <c r="B56" i="30"/>
  <c r="R55" i="30"/>
  <c r="Q55" i="30"/>
  <c r="P55" i="30"/>
  <c r="O55" i="30"/>
  <c r="N55" i="30"/>
  <c r="M55" i="30"/>
  <c r="D55" i="30"/>
  <c r="C55" i="30"/>
  <c r="B55" i="30"/>
  <c r="R54" i="30"/>
  <c r="Q54" i="30"/>
  <c r="P54" i="30"/>
  <c r="O54" i="30"/>
  <c r="N54" i="30"/>
  <c r="M54" i="30"/>
  <c r="D54" i="30"/>
  <c r="C54" i="30"/>
  <c r="B54" i="30"/>
  <c r="K47" i="30"/>
  <c r="K48" i="30" s="1"/>
  <c r="K100" i="30" s="1"/>
  <c r="I47" i="30"/>
  <c r="I48" i="30" s="1"/>
  <c r="I100" i="30" s="1"/>
  <c r="G47" i="30"/>
  <c r="G48" i="30" s="1"/>
  <c r="G100" i="30" s="1"/>
  <c r="E47" i="30"/>
  <c r="E99" i="30" s="1"/>
  <c r="K46" i="30"/>
  <c r="K98" i="30" s="1"/>
  <c r="I46" i="30"/>
  <c r="I98" i="30" s="1"/>
  <c r="G46" i="30"/>
  <c r="G98" i="30" s="1"/>
  <c r="E46" i="30"/>
  <c r="E98" i="30" s="1"/>
  <c r="K45" i="30"/>
  <c r="K97" i="30" s="1"/>
  <c r="I45" i="30"/>
  <c r="I97" i="30" s="1"/>
  <c r="G45" i="30"/>
  <c r="G97" i="30" s="1"/>
  <c r="E45" i="30"/>
  <c r="E97" i="30" s="1"/>
  <c r="R44" i="30"/>
  <c r="Q44" i="30"/>
  <c r="P44" i="30"/>
  <c r="O44" i="30"/>
  <c r="N44" i="30"/>
  <c r="M44" i="30"/>
  <c r="D44" i="30"/>
  <c r="C44" i="30"/>
  <c r="B44" i="30"/>
  <c r="R43" i="30"/>
  <c r="Q43" i="30"/>
  <c r="P43" i="30"/>
  <c r="O43" i="30"/>
  <c r="N43" i="30"/>
  <c r="M43" i="30"/>
  <c r="D43" i="30"/>
  <c r="C43" i="30"/>
  <c r="B43" i="30"/>
  <c r="R42" i="30"/>
  <c r="Q42" i="30"/>
  <c r="P42" i="30"/>
  <c r="O42" i="30"/>
  <c r="N42" i="30"/>
  <c r="M42" i="30"/>
  <c r="D42" i="30"/>
  <c r="C42" i="30"/>
  <c r="B42" i="30"/>
  <c r="R41" i="30"/>
  <c r="Q41" i="30"/>
  <c r="P41" i="30"/>
  <c r="O41" i="30"/>
  <c r="N41" i="30"/>
  <c r="M41" i="30"/>
  <c r="D41" i="30"/>
  <c r="C41" i="30"/>
  <c r="B41" i="30"/>
  <c r="R40" i="30"/>
  <c r="Q40" i="30"/>
  <c r="P40" i="30"/>
  <c r="O40" i="30"/>
  <c r="N40" i="30"/>
  <c r="M40" i="30"/>
  <c r="D40" i="30"/>
  <c r="C40" i="30"/>
  <c r="B40" i="30"/>
  <c r="R39" i="30"/>
  <c r="Q39" i="30"/>
  <c r="P39" i="30"/>
  <c r="O39" i="30"/>
  <c r="N39" i="30"/>
  <c r="M39" i="30"/>
  <c r="D39" i="30"/>
  <c r="C39" i="30"/>
  <c r="B39" i="30"/>
  <c r="R38" i="30"/>
  <c r="Q38" i="30"/>
  <c r="P38" i="30"/>
  <c r="O38" i="30"/>
  <c r="N38" i="30"/>
  <c r="M38" i="30"/>
  <c r="D38" i="30"/>
  <c r="C38" i="30"/>
  <c r="B38" i="30"/>
  <c r="R37" i="30"/>
  <c r="Q37" i="30"/>
  <c r="P37" i="30"/>
  <c r="O37" i="30"/>
  <c r="N37" i="30"/>
  <c r="M37" i="30"/>
  <c r="D37" i="30"/>
  <c r="C37" i="30"/>
  <c r="B37" i="30"/>
  <c r="R36" i="30"/>
  <c r="Q36" i="30"/>
  <c r="P36" i="30"/>
  <c r="O36" i="30"/>
  <c r="N36" i="30"/>
  <c r="M36" i="30"/>
  <c r="D36" i="30"/>
  <c r="C36" i="30"/>
  <c r="B36" i="30"/>
  <c r="R35" i="30"/>
  <c r="Q35" i="30"/>
  <c r="P35" i="30"/>
  <c r="O35" i="30"/>
  <c r="N35" i="30"/>
  <c r="M35" i="30"/>
  <c r="D35" i="30"/>
  <c r="C35" i="30"/>
  <c r="B35" i="30"/>
  <c r="R34" i="30"/>
  <c r="Q34" i="30"/>
  <c r="P34" i="30"/>
  <c r="O34" i="30"/>
  <c r="N34" i="30"/>
  <c r="M34" i="30"/>
  <c r="D34" i="30"/>
  <c r="C34" i="30"/>
  <c r="B34" i="30"/>
  <c r="R33" i="30"/>
  <c r="Q33" i="30"/>
  <c r="P33" i="30"/>
  <c r="O33" i="30"/>
  <c r="N33" i="30"/>
  <c r="M33" i="30"/>
  <c r="D33" i="30"/>
  <c r="C33" i="30"/>
  <c r="B33" i="30"/>
  <c r="R32" i="30"/>
  <c r="Q32" i="30"/>
  <c r="P32" i="30"/>
  <c r="O32" i="30"/>
  <c r="N32" i="30"/>
  <c r="M32" i="30"/>
  <c r="D32" i="30"/>
  <c r="C32" i="30"/>
  <c r="B32" i="30"/>
  <c r="R31" i="30"/>
  <c r="Q31" i="30"/>
  <c r="P31" i="30"/>
  <c r="O31" i="30"/>
  <c r="N31" i="30"/>
  <c r="M31" i="30"/>
  <c r="D31" i="30"/>
  <c r="C31" i="30"/>
  <c r="B31" i="30"/>
  <c r="R30" i="30"/>
  <c r="Q30" i="30"/>
  <c r="P30" i="30"/>
  <c r="O30" i="30"/>
  <c r="N30" i="30"/>
  <c r="M30" i="30"/>
  <c r="D30" i="30"/>
  <c r="C30" i="30"/>
  <c r="B30" i="30"/>
  <c r="R29" i="30"/>
  <c r="Q29" i="30"/>
  <c r="P29" i="30"/>
  <c r="O29" i="30"/>
  <c r="N29" i="30"/>
  <c r="M29" i="30"/>
  <c r="D29" i="30"/>
  <c r="C29" i="30"/>
  <c r="B29" i="30"/>
  <c r="R28" i="30"/>
  <c r="Q28" i="30"/>
  <c r="P28" i="30"/>
  <c r="O28" i="30"/>
  <c r="N28" i="30"/>
  <c r="M28" i="30"/>
  <c r="D28" i="30"/>
  <c r="C28" i="30"/>
  <c r="B28" i="30"/>
  <c r="R27" i="30"/>
  <c r="Q27" i="30"/>
  <c r="P27" i="30"/>
  <c r="O27" i="30"/>
  <c r="N27" i="30"/>
  <c r="M27" i="30"/>
  <c r="D27" i="30"/>
  <c r="C27" i="30"/>
  <c r="B27" i="30"/>
  <c r="R26" i="30"/>
  <c r="Q26" i="30"/>
  <c r="P26" i="30"/>
  <c r="O26" i="30"/>
  <c r="N26" i="30"/>
  <c r="M26" i="30"/>
  <c r="D26" i="30"/>
  <c r="C26" i="30"/>
  <c r="B26" i="30"/>
  <c r="R25" i="30"/>
  <c r="Q25" i="30"/>
  <c r="P25" i="30"/>
  <c r="O25" i="30"/>
  <c r="N25" i="30"/>
  <c r="M25" i="30"/>
  <c r="D25" i="30"/>
  <c r="C25" i="30"/>
  <c r="B25" i="30"/>
  <c r="K19" i="30"/>
  <c r="K95" i="30" s="1"/>
  <c r="I19" i="30"/>
  <c r="I95" i="30" s="1"/>
  <c r="G19" i="30"/>
  <c r="G95" i="30" s="1"/>
  <c r="K18" i="30"/>
  <c r="K94" i="30" s="1"/>
  <c r="I18" i="30"/>
  <c r="I94" i="30" s="1"/>
  <c r="G18" i="30"/>
  <c r="E18" i="30"/>
  <c r="E94" i="30" s="1"/>
  <c r="K17" i="30"/>
  <c r="K93" i="30" s="1"/>
  <c r="I17" i="30"/>
  <c r="I93" i="30" s="1"/>
  <c r="G17" i="30"/>
  <c r="G93" i="30" s="1"/>
  <c r="E17" i="30"/>
  <c r="E93" i="30" s="1"/>
  <c r="K16" i="30"/>
  <c r="K92" i="30" s="1"/>
  <c r="I16" i="30"/>
  <c r="I92" i="30" s="1"/>
  <c r="G16" i="30"/>
  <c r="G92" i="30" s="1"/>
  <c r="E16" i="30"/>
  <c r="E92" i="30" s="1"/>
  <c r="R15" i="30"/>
  <c r="Q15" i="30"/>
  <c r="P15" i="30"/>
  <c r="O15" i="30"/>
  <c r="N15" i="30"/>
  <c r="M15" i="30"/>
  <c r="D15" i="30"/>
  <c r="C15" i="30"/>
  <c r="B15" i="30"/>
  <c r="R14" i="30"/>
  <c r="Q14" i="30"/>
  <c r="P14" i="30"/>
  <c r="O14" i="30"/>
  <c r="N14" i="30"/>
  <c r="M14" i="30"/>
  <c r="D14" i="30"/>
  <c r="C14" i="30"/>
  <c r="B14" i="30"/>
  <c r="R13" i="30"/>
  <c r="Q13" i="30"/>
  <c r="P13" i="30"/>
  <c r="O13" i="30"/>
  <c r="N13" i="30"/>
  <c r="M13" i="30"/>
  <c r="D13" i="30"/>
  <c r="C13" i="30"/>
  <c r="B13" i="30"/>
  <c r="R12" i="30"/>
  <c r="Q12" i="30"/>
  <c r="P12" i="30"/>
  <c r="O12" i="30"/>
  <c r="N12" i="30"/>
  <c r="M12" i="30"/>
  <c r="D12" i="30"/>
  <c r="C12" i="30"/>
  <c r="B12" i="30"/>
  <c r="R11" i="30"/>
  <c r="Q11" i="30"/>
  <c r="P11" i="30"/>
  <c r="O11" i="30"/>
  <c r="N11" i="30"/>
  <c r="M11" i="30"/>
  <c r="D11" i="30"/>
  <c r="C11" i="30"/>
  <c r="B11" i="30"/>
  <c r="R10" i="30"/>
  <c r="Q10" i="30"/>
  <c r="P10" i="30"/>
  <c r="O10" i="30"/>
  <c r="N10" i="30"/>
  <c r="M10" i="30"/>
  <c r="D10" i="30"/>
  <c r="C10" i="30"/>
  <c r="B10" i="30"/>
  <c r="R9" i="30"/>
  <c r="Q9" i="30"/>
  <c r="P9" i="30"/>
  <c r="O9" i="30"/>
  <c r="N9" i="30"/>
  <c r="M9" i="30"/>
  <c r="D9" i="30"/>
  <c r="C9" i="30"/>
  <c r="B9" i="30"/>
  <c r="R8" i="30"/>
  <c r="Q8" i="30"/>
  <c r="P8" i="30"/>
  <c r="O8" i="30"/>
  <c r="N8" i="30"/>
  <c r="M8" i="30"/>
  <c r="D8" i="30"/>
  <c r="C8" i="30"/>
  <c r="B8" i="30"/>
  <c r="R7" i="30"/>
  <c r="Q7" i="30"/>
  <c r="P7" i="30"/>
  <c r="O7" i="30"/>
  <c r="N7" i="30"/>
  <c r="M7" i="30"/>
  <c r="D7" i="30"/>
  <c r="C7" i="30"/>
  <c r="B7" i="30"/>
  <c r="R6" i="30"/>
  <c r="Q6" i="30"/>
  <c r="P6" i="30"/>
  <c r="O6" i="30"/>
  <c r="N6" i="30"/>
  <c r="M6" i="30"/>
  <c r="D6" i="30"/>
  <c r="C6" i="30"/>
  <c r="B6" i="30"/>
  <c r="R5" i="30"/>
  <c r="Q5" i="30"/>
  <c r="P5" i="30"/>
  <c r="O5" i="30"/>
  <c r="N5" i="30"/>
  <c r="M5" i="30"/>
  <c r="D5" i="30"/>
  <c r="C5" i="30"/>
  <c r="B5" i="30"/>
  <c r="M17" i="30" l="1"/>
  <c r="M93" i="30" s="1"/>
  <c r="N46" i="30"/>
  <c r="N98" i="30" s="1"/>
  <c r="N84" i="30"/>
  <c r="N103" i="30" s="1"/>
  <c r="R18" i="30"/>
  <c r="G99" i="30"/>
  <c r="K99" i="30"/>
  <c r="G104" i="30"/>
  <c r="I86" i="30"/>
  <c r="I105" i="30" s="1"/>
  <c r="O17" i="30"/>
  <c r="O93" i="30" s="1"/>
  <c r="Q17" i="30"/>
  <c r="Q93" i="30" s="1"/>
  <c r="O84" i="30"/>
  <c r="O103" i="30" s="1"/>
  <c r="P46" i="30"/>
  <c r="P98" i="30" s="1"/>
  <c r="Q46" i="30"/>
  <c r="Q98" i="30" s="1"/>
  <c r="M45" i="30"/>
  <c r="M97" i="30" s="1"/>
  <c r="P84" i="30"/>
  <c r="P103" i="30" s="1"/>
  <c r="Q47" i="30"/>
  <c r="Q99" i="30" s="1"/>
  <c r="Q84" i="30"/>
  <c r="Q103" i="30" s="1"/>
  <c r="R47" i="30"/>
  <c r="R99" i="30" s="1"/>
  <c r="R84" i="30"/>
  <c r="R103" i="30" s="1"/>
  <c r="R85" i="30"/>
  <c r="R86" i="30" s="1"/>
  <c r="R105" i="30" s="1"/>
  <c r="P83" i="30"/>
  <c r="P102" i="30" s="1"/>
  <c r="N83" i="30"/>
  <c r="N102" i="30" s="1"/>
  <c r="M47" i="30"/>
  <c r="M99" i="30" s="1"/>
  <c r="M85" i="30"/>
  <c r="M104" i="30" s="1"/>
  <c r="R110" i="30"/>
  <c r="N85" i="30"/>
  <c r="N104" i="30" s="1"/>
  <c r="O46" i="30"/>
  <c r="O98" i="30" s="1"/>
  <c r="P85" i="30"/>
  <c r="P104" i="30" s="1"/>
  <c r="Q83" i="30"/>
  <c r="Q102" i="30" s="1"/>
  <c r="N18" i="30"/>
  <c r="N94" i="30" s="1"/>
  <c r="O16" i="30"/>
  <c r="O92" i="30" s="1"/>
  <c r="P18" i="30"/>
  <c r="P94" i="30" s="1"/>
  <c r="M109" i="30"/>
  <c r="Q18" i="30"/>
  <c r="Q94" i="30" s="1"/>
  <c r="M46" i="30"/>
  <c r="M98" i="30" s="1"/>
  <c r="M83" i="30"/>
  <c r="M102" i="30" s="1"/>
  <c r="E19" i="30"/>
  <c r="E95" i="30" s="1"/>
  <c r="E111" i="30"/>
  <c r="E86" i="30"/>
  <c r="E105" i="30" s="1"/>
  <c r="E104" i="30"/>
  <c r="E19" i="31"/>
  <c r="E95" i="31" s="1"/>
  <c r="E48" i="31"/>
  <c r="E100" i="31" s="1"/>
  <c r="E86" i="31"/>
  <c r="E105" i="31" s="1"/>
  <c r="I108" i="34"/>
  <c r="K108" i="34"/>
  <c r="K50" i="34"/>
  <c r="E108" i="34"/>
  <c r="G108" i="34"/>
  <c r="E18" i="34"/>
  <c r="E97" i="34" s="1"/>
  <c r="M48" i="34"/>
  <c r="O86" i="34"/>
  <c r="O88" i="34"/>
  <c r="O111" i="34"/>
  <c r="O114" i="34"/>
  <c r="G18" i="34"/>
  <c r="G97" i="34" s="1"/>
  <c r="O48" i="34"/>
  <c r="Q86" i="34"/>
  <c r="Q88" i="34"/>
  <c r="Q111" i="34"/>
  <c r="Q114" i="34"/>
  <c r="Q115" i="34" s="1"/>
  <c r="M111" i="34"/>
  <c r="I18" i="34"/>
  <c r="Q48" i="34"/>
  <c r="S86" i="34"/>
  <c r="S88" i="34"/>
  <c r="S111" i="34"/>
  <c r="S114" i="34"/>
  <c r="S115" i="34" s="1"/>
  <c r="S48" i="34"/>
  <c r="E87" i="34"/>
  <c r="E107" i="34" s="1"/>
  <c r="E113" i="34"/>
  <c r="E115" i="34" s="1"/>
  <c r="M18" i="34"/>
  <c r="E47" i="34"/>
  <c r="E101" i="34" s="1"/>
  <c r="E49" i="34"/>
  <c r="E103" i="34" s="1"/>
  <c r="G87" i="34"/>
  <c r="G107" i="34" s="1"/>
  <c r="G113" i="34"/>
  <c r="G115" i="34" s="1"/>
  <c r="O18" i="34"/>
  <c r="G47" i="34"/>
  <c r="G101" i="34" s="1"/>
  <c r="G49" i="34"/>
  <c r="G103" i="34" s="1"/>
  <c r="I87" i="34"/>
  <c r="I107" i="34" s="1"/>
  <c r="I113" i="34"/>
  <c r="I115" i="34" s="1"/>
  <c r="Q18" i="34"/>
  <c r="I47" i="34"/>
  <c r="I49" i="34"/>
  <c r="K87" i="34"/>
  <c r="K107" i="34" s="1"/>
  <c r="K113" i="34"/>
  <c r="K115" i="34" s="1"/>
  <c r="S18" i="34"/>
  <c r="K47" i="34"/>
  <c r="M87" i="34"/>
  <c r="M107" i="34" s="1"/>
  <c r="M113" i="34"/>
  <c r="M115" i="34" s="1"/>
  <c r="E17" i="34"/>
  <c r="E96" i="34" s="1"/>
  <c r="E19" i="34"/>
  <c r="E98" i="34" s="1"/>
  <c r="M47" i="34"/>
  <c r="O113" i="34"/>
  <c r="G17" i="34"/>
  <c r="G96" i="34" s="1"/>
  <c r="G19" i="34"/>
  <c r="G98" i="34" s="1"/>
  <c r="O47" i="34"/>
  <c r="M88" i="34"/>
  <c r="I17" i="34"/>
  <c r="I19" i="34"/>
  <c r="Q47" i="34"/>
  <c r="K17" i="34"/>
  <c r="K19" i="34"/>
  <c r="S47" i="34"/>
  <c r="E86" i="34"/>
  <c r="E106" i="34" s="1"/>
  <c r="E111" i="34"/>
  <c r="M17" i="34"/>
  <c r="G86" i="34"/>
  <c r="G106" i="34" s="1"/>
  <c r="G111" i="34"/>
  <c r="O17" i="34"/>
  <c r="I86" i="34"/>
  <c r="I111" i="34"/>
  <c r="Q17" i="34"/>
  <c r="K86" i="34"/>
  <c r="K111" i="34"/>
  <c r="R104" i="30"/>
  <c r="R94" i="30"/>
  <c r="N107" i="30"/>
  <c r="N109" i="30"/>
  <c r="P104" i="31"/>
  <c r="N104" i="32"/>
  <c r="G86" i="33"/>
  <c r="G105" i="33" s="1"/>
  <c r="K94" i="33"/>
  <c r="N17" i="30"/>
  <c r="N93" i="30" s="1"/>
  <c r="R46" i="30"/>
  <c r="R98" i="30" s="1"/>
  <c r="O83" i="30"/>
  <c r="O102" i="30" s="1"/>
  <c r="I99" i="30"/>
  <c r="O107" i="30"/>
  <c r="O109" i="30"/>
  <c r="E99" i="31"/>
  <c r="Q98" i="32"/>
  <c r="I86" i="33"/>
  <c r="I105" i="33" s="1"/>
  <c r="O98" i="33"/>
  <c r="M104" i="33"/>
  <c r="P107" i="30"/>
  <c r="P109" i="30"/>
  <c r="O48" i="31"/>
  <c r="O100" i="31" s="1"/>
  <c r="Q19" i="32"/>
  <c r="Q95" i="32" s="1"/>
  <c r="M48" i="32"/>
  <c r="M100" i="32" s="1"/>
  <c r="O19" i="33"/>
  <c r="O95" i="33" s="1"/>
  <c r="I48" i="33"/>
  <c r="I100" i="33" s="1"/>
  <c r="K86" i="33"/>
  <c r="K105" i="33" s="1"/>
  <c r="P17" i="30"/>
  <c r="P93" i="30" s="1"/>
  <c r="N45" i="30"/>
  <c r="N97" i="30" s="1"/>
  <c r="Q107" i="30"/>
  <c r="Q109" i="30"/>
  <c r="Q104" i="32"/>
  <c r="O104" i="33"/>
  <c r="O45" i="30"/>
  <c r="O97" i="30" s="1"/>
  <c r="R83" i="30"/>
  <c r="R102" i="30" s="1"/>
  <c r="R107" i="30"/>
  <c r="R109" i="30"/>
  <c r="Q48" i="31"/>
  <c r="Q100" i="31" s="1"/>
  <c r="K99" i="31"/>
  <c r="O48" i="32"/>
  <c r="O100" i="32" s="1"/>
  <c r="G99" i="32"/>
  <c r="Q19" i="33"/>
  <c r="Q95" i="33" s="1"/>
  <c r="M48" i="33"/>
  <c r="M100" i="33" s="1"/>
  <c r="R98" i="33"/>
  <c r="R17" i="30"/>
  <c r="R93" i="30" s="1"/>
  <c r="P45" i="30"/>
  <c r="P97" i="30" s="1"/>
  <c r="O85" i="30"/>
  <c r="M108" i="30"/>
  <c r="R48" i="31"/>
  <c r="R100" i="31" s="1"/>
  <c r="P48" i="32"/>
  <c r="P100" i="32" s="1"/>
  <c r="R19" i="33"/>
  <c r="R95" i="33" s="1"/>
  <c r="N48" i="33"/>
  <c r="N100" i="33" s="1"/>
  <c r="Q104" i="33"/>
  <c r="M16" i="30"/>
  <c r="M92" i="30" s="1"/>
  <c r="N108" i="30"/>
  <c r="R86" i="32"/>
  <c r="R105" i="32" s="1"/>
  <c r="R104" i="33"/>
  <c r="Q45" i="30"/>
  <c r="Q97" i="30" s="1"/>
  <c r="N16" i="30"/>
  <c r="N92" i="30" s="1"/>
  <c r="R45" i="30"/>
  <c r="R97" i="30" s="1"/>
  <c r="N47" i="30"/>
  <c r="Q85" i="30"/>
  <c r="O108" i="30"/>
  <c r="R48" i="32"/>
  <c r="R100" i="32" s="1"/>
  <c r="P48" i="33"/>
  <c r="P100" i="33" s="1"/>
  <c r="O47" i="30"/>
  <c r="M84" i="30"/>
  <c r="M103" i="30" s="1"/>
  <c r="M110" i="30"/>
  <c r="P16" i="30"/>
  <c r="P92" i="30" s="1"/>
  <c r="P47" i="30"/>
  <c r="Q108" i="30"/>
  <c r="Q16" i="30"/>
  <c r="Q92" i="30" s="1"/>
  <c r="M18" i="30"/>
  <c r="K104" i="30"/>
  <c r="R108" i="30"/>
  <c r="N110" i="30"/>
  <c r="N111" i="30" s="1"/>
  <c r="I19" i="31"/>
  <c r="I95" i="31" s="1"/>
  <c r="G104" i="31"/>
  <c r="E19" i="32"/>
  <c r="E95" i="32" s="1"/>
  <c r="O110" i="30"/>
  <c r="O18" i="30"/>
  <c r="E48" i="30"/>
  <c r="E100" i="30" s="1"/>
  <c r="P110" i="30"/>
  <c r="M19" i="31"/>
  <c r="M95" i="31" s="1"/>
  <c r="I19" i="32"/>
  <c r="I95" i="32" s="1"/>
  <c r="E19" i="33"/>
  <c r="E95" i="33" s="1"/>
  <c r="P108" i="30"/>
  <c r="R16" i="30"/>
  <c r="R92" i="30" s="1"/>
  <c r="Q110" i="30"/>
  <c r="M104" i="31"/>
  <c r="I104" i="32"/>
  <c r="G19" i="33"/>
  <c r="G95" i="33" s="1"/>
  <c r="E104" i="33"/>
  <c r="M107" i="30"/>
  <c r="P86" i="30" l="1"/>
  <c r="P105" i="30" s="1"/>
  <c r="N86" i="30"/>
  <c r="N105" i="30" s="1"/>
  <c r="R111" i="30"/>
  <c r="M111" i="30"/>
  <c r="Q48" i="30"/>
  <c r="Q100" i="30" s="1"/>
  <c r="M48" i="30"/>
  <c r="M100" i="30" s="1"/>
  <c r="R48" i="30"/>
  <c r="R100" i="30" s="1"/>
  <c r="M86" i="30"/>
  <c r="M105" i="30" s="1"/>
  <c r="Q19" i="30"/>
  <c r="Q95" i="30" s="1"/>
  <c r="E89" i="34"/>
  <c r="E109" i="34" s="1"/>
  <c r="K89" i="34"/>
  <c r="K109" i="34" s="1"/>
  <c r="I50" i="34"/>
  <c r="K20" i="34"/>
  <c r="G89" i="34"/>
  <c r="G109" i="34" s="1"/>
  <c r="Q50" i="34"/>
  <c r="M50" i="34"/>
  <c r="S20" i="34"/>
  <c r="M89" i="34"/>
  <c r="M109" i="34" s="1"/>
  <c r="M108" i="34"/>
  <c r="E20" i="34"/>
  <c r="E99" i="34" s="1"/>
  <c r="M20" i="34"/>
  <c r="S89" i="34"/>
  <c r="S109" i="34" s="1"/>
  <c r="S108" i="34"/>
  <c r="O115" i="34"/>
  <c r="Q20" i="34"/>
  <c r="G20" i="34"/>
  <c r="G99" i="34" s="1"/>
  <c r="E50" i="34"/>
  <c r="E104" i="34" s="1"/>
  <c r="O89" i="34"/>
  <c r="O109" i="34" s="1"/>
  <c r="O108" i="34"/>
  <c r="O50" i="34"/>
  <c r="O20" i="34"/>
  <c r="G50" i="34"/>
  <c r="G104" i="34" s="1"/>
  <c r="Q89" i="34"/>
  <c r="Q109" i="34" s="1"/>
  <c r="Q108" i="34"/>
  <c r="I89" i="34"/>
  <c r="I109" i="34" s="1"/>
  <c r="I20" i="34"/>
  <c r="S50" i="34"/>
  <c r="P19" i="30"/>
  <c r="P95" i="30" s="1"/>
  <c r="Q111" i="30"/>
  <c r="M94" i="30"/>
  <c r="M19" i="30"/>
  <c r="M95" i="30" s="1"/>
  <c r="N99" i="30"/>
  <c r="N48" i="30"/>
  <c r="N100" i="30" s="1"/>
  <c r="P99" i="30"/>
  <c r="P48" i="30"/>
  <c r="P100" i="30" s="1"/>
  <c r="N19" i="30"/>
  <c r="N95" i="30" s="1"/>
  <c r="P111" i="30"/>
  <c r="O94" i="30"/>
  <c r="O19" i="30"/>
  <c r="O95" i="30" s="1"/>
  <c r="O48" i="30"/>
  <c r="O100" i="30" s="1"/>
  <c r="O99" i="30"/>
  <c r="O111" i="30"/>
  <c r="O86" i="30"/>
  <c r="O105" i="30" s="1"/>
  <c r="O104" i="30"/>
  <c r="Q104" i="30"/>
  <c r="Q86" i="30"/>
  <c r="Q105" i="30" s="1"/>
  <c r="R19" i="30"/>
  <c r="R95" i="30" s="1"/>
  <c r="S110" i="25" l="1"/>
  <c r="Q110" i="25"/>
  <c r="O110" i="25"/>
  <c r="M110" i="25"/>
  <c r="K110" i="25"/>
  <c r="I110" i="25"/>
  <c r="G110" i="25"/>
  <c r="E110" i="25"/>
  <c r="S109" i="25"/>
  <c r="Q109" i="25"/>
  <c r="O109" i="25"/>
  <c r="M109" i="25"/>
  <c r="K109" i="25"/>
  <c r="I109" i="25"/>
  <c r="G109" i="25"/>
  <c r="E109" i="25"/>
  <c r="S107" i="25"/>
  <c r="Q107" i="25"/>
  <c r="O107" i="25"/>
  <c r="M107" i="25"/>
  <c r="K107" i="25"/>
  <c r="I107" i="25"/>
  <c r="G107" i="25"/>
  <c r="E107" i="25"/>
  <c r="S100" i="25"/>
  <c r="Q100" i="25"/>
  <c r="O100" i="25"/>
  <c r="M100" i="25"/>
  <c r="K100" i="25"/>
  <c r="I100" i="25"/>
  <c r="G100" i="25"/>
  <c r="E100" i="25"/>
  <c r="S99" i="25"/>
  <c r="Q99" i="25"/>
  <c r="O99" i="25"/>
  <c r="M99" i="25"/>
  <c r="K99" i="25"/>
  <c r="I99" i="25"/>
  <c r="G99" i="25"/>
  <c r="E99" i="25"/>
  <c r="S98" i="25"/>
  <c r="Q98" i="25"/>
  <c r="O98" i="25"/>
  <c r="M98" i="25"/>
  <c r="K98" i="25"/>
  <c r="I98" i="25"/>
  <c r="G98" i="25"/>
  <c r="E98" i="25"/>
  <c r="S97" i="25"/>
  <c r="Q97" i="25"/>
  <c r="O97" i="25"/>
  <c r="M97" i="25"/>
  <c r="K97" i="25"/>
  <c r="I97" i="25"/>
  <c r="G97" i="25"/>
  <c r="E97" i="25"/>
  <c r="S95" i="25"/>
  <c r="Q95" i="25"/>
  <c r="O95" i="25"/>
  <c r="M95" i="25"/>
  <c r="K95" i="25"/>
  <c r="I95" i="25"/>
  <c r="G95" i="25"/>
  <c r="E95" i="25"/>
  <c r="S94" i="25"/>
  <c r="Q94" i="25"/>
  <c r="O94" i="25"/>
  <c r="M94" i="25"/>
  <c r="K94" i="25"/>
  <c r="I94" i="25"/>
  <c r="G94" i="25"/>
  <c r="E94" i="25"/>
  <c r="S93" i="25"/>
  <c r="Q93" i="25"/>
  <c r="O93" i="25"/>
  <c r="M93" i="25"/>
  <c r="K93" i="25"/>
  <c r="I93" i="25"/>
  <c r="G93" i="25"/>
  <c r="E93" i="25"/>
  <c r="S92" i="25"/>
  <c r="Q92" i="25"/>
  <c r="O92" i="25"/>
  <c r="M92" i="25"/>
  <c r="K92" i="25"/>
  <c r="I92" i="25"/>
  <c r="G92" i="25"/>
  <c r="E92" i="25"/>
  <c r="S84" i="25"/>
  <c r="S104" i="25" s="1"/>
  <c r="Q84" i="25"/>
  <c r="Q104" i="25" s="1"/>
  <c r="O84" i="25"/>
  <c r="O104" i="25" s="1"/>
  <c r="M84" i="25"/>
  <c r="M104" i="25" s="1"/>
  <c r="K84" i="25"/>
  <c r="I84" i="25"/>
  <c r="I104" i="25" s="1"/>
  <c r="G84" i="25"/>
  <c r="G104" i="25" s="1"/>
  <c r="E84" i="25"/>
  <c r="S83" i="25"/>
  <c r="S103" i="25" s="1"/>
  <c r="Q83" i="25"/>
  <c r="O83" i="25"/>
  <c r="O103" i="25" s="1"/>
  <c r="M83" i="25"/>
  <c r="M85" i="25" s="1"/>
  <c r="M105" i="25" s="1"/>
  <c r="K83" i="25"/>
  <c r="K103" i="25" s="1"/>
  <c r="I83" i="25"/>
  <c r="I103" i="25" s="1"/>
  <c r="G83" i="25"/>
  <c r="G103" i="25" s="1"/>
  <c r="E83" i="25"/>
  <c r="E103" i="25" s="1"/>
  <c r="S82" i="25"/>
  <c r="S102" i="25" s="1"/>
  <c r="Q82" i="25"/>
  <c r="Q102" i="25" s="1"/>
  <c r="O82" i="25"/>
  <c r="O102" i="25" s="1"/>
  <c r="M82" i="25"/>
  <c r="M102" i="25" s="1"/>
  <c r="K82" i="25"/>
  <c r="K102" i="25" s="1"/>
  <c r="I82" i="25"/>
  <c r="I102" i="25" s="1"/>
  <c r="G82" i="25"/>
  <c r="G102" i="25" s="1"/>
  <c r="E82" i="25"/>
  <c r="E102" i="25" s="1"/>
  <c r="S19" i="25"/>
  <c r="Q19" i="25"/>
  <c r="O19" i="25"/>
  <c r="M19" i="25"/>
  <c r="K19" i="25"/>
  <c r="I19" i="25"/>
  <c r="G19" i="25"/>
  <c r="E19" i="25"/>
  <c r="S18" i="25"/>
  <c r="Q18" i="25"/>
  <c r="O18" i="25"/>
  <c r="M18" i="25"/>
  <c r="K18" i="25"/>
  <c r="I18" i="25"/>
  <c r="G18" i="25"/>
  <c r="E18" i="25"/>
  <c r="S17" i="25"/>
  <c r="Q17" i="25"/>
  <c r="O17" i="25"/>
  <c r="M17" i="25"/>
  <c r="K17" i="25"/>
  <c r="I17" i="25"/>
  <c r="G17" i="25"/>
  <c r="E17" i="25"/>
  <c r="S114" i="26"/>
  <c r="S115" i="26" s="1"/>
  <c r="Q114" i="26"/>
  <c r="O114" i="26"/>
  <c r="M114" i="26"/>
  <c r="K114" i="26"/>
  <c r="I114" i="26"/>
  <c r="G114" i="26"/>
  <c r="E114" i="26"/>
  <c r="S113" i="26"/>
  <c r="Q113" i="26"/>
  <c r="O113" i="26"/>
  <c r="M113" i="26"/>
  <c r="K113" i="26"/>
  <c r="I113" i="26"/>
  <c r="G113" i="26"/>
  <c r="G115" i="26" s="1"/>
  <c r="E113" i="26"/>
  <c r="S111" i="26"/>
  <c r="Q111" i="26"/>
  <c r="O111" i="26"/>
  <c r="M111" i="26"/>
  <c r="K111" i="26"/>
  <c r="I111" i="26"/>
  <c r="G111" i="26"/>
  <c r="E111" i="26"/>
  <c r="S88" i="26"/>
  <c r="S108" i="26" s="1"/>
  <c r="Q88" i="26"/>
  <c r="Q108" i="26" s="1"/>
  <c r="O88" i="26"/>
  <c r="O108" i="26" s="1"/>
  <c r="M88" i="26"/>
  <c r="M108" i="26" s="1"/>
  <c r="K88" i="26"/>
  <c r="I88" i="26"/>
  <c r="G88" i="26"/>
  <c r="G108" i="26" s="1"/>
  <c r="E88" i="26"/>
  <c r="S87" i="26"/>
  <c r="S107" i="26" s="1"/>
  <c r="Q87" i="26"/>
  <c r="Q107" i="26" s="1"/>
  <c r="O87" i="26"/>
  <c r="O107" i="26" s="1"/>
  <c r="M87" i="26"/>
  <c r="M107" i="26" s="1"/>
  <c r="K87" i="26"/>
  <c r="K107" i="26" s="1"/>
  <c r="I87" i="26"/>
  <c r="I107" i="26" s="1"/>
  <c r="G87" i="26"/>
  <c r="G107" i="26" s="1"/>
  <c r="E87" i="26"/>
  <c r="E107" i="26" s="1"/>
  <c r="S86" i="26"/>
  <c r="S106" i="26" s="1"/>
  <c r="Q86" i="26"/>
  <c r="Q106" i="26" s="1"/>
  <c r="O86" i="26"/>
  <c r="O106" i="26" s="1"/>
  <c r="M86" i="26"/>
  <c r="M106" i="26" s="1"/>
  <c r="K86" i="26"/>
  <c r="K106" i="26" s="1"/>
  <c r="I86" i="26"/>
  <c r="I106" i="26" s="1"/>
  <c r="G86" i="26"/>
  <c r="G106" i="26" s="1"/>
  <c r="E86" i="26"/>
  <c r="E106" i="26" s="1"/>
  <c r="S49" i="26"/>
  <c r="S103" i="26" s="1"/>
  <c r="Q49" i="26"/>
  <c r="O49" i="26"/>
  <c r="O103" i="26" s="1"/>
  <c r="M49" i="26"/>
  <c r="M103" i="26" s="1"/>
  <c r="K49" i="26"/>
  <c r="I49" i="26"/>
  <c r="I103" i="26" s="1"/>
  <c r="G49" i="26"/>
  <c r="G103" i="26" s="1"/>
  <c r="E49" i="26"/>
  <c r="E103" i="26" s="1"/>
  <c r="S48" i="26"/>
  <c r="S102" i="26" s="1"/>
  <c r="Q48" i="26"/>
  <c r="Q102" i="26" s="1"/>
  <c r="O48" i="26"/>
  <c r="O102" i="26" s="1"/>
  <c r="M48" i="26"/>
  <c r="K48" i="26"/>
  <c r="K102" i="26" s="1"/>
  <c r="I48" i="26"/>
  <c r="G48" i="26"/>
  <c r="E48" i="26"/>
  <c r="S47" i="26"/>
  <c r="S101" i="26" s="1"/>
  <c r="Q47" i="26"/>
  <c r="Q101" i="26" s="1"/>
  <c r="O47" i="26"/>
  <c r="O101" i="26" s="1"/>
  <c r="M47" i="26"/>
  <c r="M101" i="26" s="1"/>
  <c r="K47" i="26"/>
  <c r="K101" i="26" s="1"/>
  <c r="I47" i="26"/>
  <c r="I101" i="26" s="1"/>
  <c r="G47" i="26"/>
  <c r="G101" i="26" s="1"/>
  <c r="E47" i="26"/>
  <c r="E101" i="26" s="1"/>
  <c r="S19" i="26"/>
  <c r="S98" i="26" s="1"/>
  <c r="Q19" i="26"/>
  <c r="Q98" i="26" s="1"/>
  <c r="O19" i="26"/>
  <c r="O98" i="26" s="1"/>
  <c r="M19" i="26"/>
  <c r="M98" i="26" s="1"/>
  <c r="K19" i="26"/>
  <c r="I19" i="26"/>
  <c r="I98" i="26" s="1"/>
  <c r="G19" i="26"/>
  <c r="G98" i="26" s="1"/>
  <c r="E19" i="26"/>
  <c r="E98" i="26" s="1"/>
  <c r="S18" i="26"/>
  <c r="S97" i="26" s="1"/>
  <c r="Q18" i="26"/>
  <c r="Q97" i="26" s="1"/>
  <c r="O18" i="26"/>
  <c r="O97" i="26" s="1"/>
  <c r="M18" i="26"/>
  <c r="M97" i="26" s="1"/>
  <c r="K18" i="26"/>
  <c r="K97" i="26" s="1"/>
  <c r="I18" i="26"/>
  <c r="I97" i="26" s="1"/>
  <c r="G18" i="26"/>
  <c r="G97" i="26" s="1"/>
  <c r="E18" i="26"/>
  <c r="E97" i="26" s="1"/>
  <c r="S17" i="26"/>
  <c r="S96" i="26" s="1"/>
  <c r="Q17" i="26"/>
  <c r="Q96" i="26" s="1"/>
  <c r="O17" i="26"/>
  <c r="O96" i="26" s="1"/>
  <c r="M17" i="26"/>
  <c r="M96" i="26" s="1"/>
  <c r="K17" i="26"/>
  <c r="K96" i="26" s="1"/>
  <c r="I17" i="26"/>
  <c r="I96" i="26" s="1"/>
  <c r="G17" i="26"/>
  <c r="G96" i="26" s="1"/>
  <c r="E17" i="26"/>
  <c r="E96" i="26" s="1"/>
  <c r="M20" i="25" l="1"/>
  <c r="K20" i="25"/>
  <c r="S20" i="25"/>
  <c r="E20" i="25"/>
  <c r="O111" i="25"/>
  <c r="E85" i="25"/>
  <c r="E105" i="25" s="1"/>
  <c r="M111" i="25"/>
  <c r="Q115" i="26"/>
  <c r="I115" i="26"/>
  <c r="G50" i="26"/>
  <c r="G104" i="26" s="1"/>
  <c r="Q20" i="25"/>
  <c r="I111" i="25"/>
  <c r="K111" i="25"/>
  <c r="G111" i="25"/>
  <c r="Q85" i="25"/>
  <c r="Q105" i="25" s="1"/>
  <c r="O20" i="25"/>
  <c r="K85" i="25"/>
  <c r="K105" i="25" s="1"/>
  <c r="Q111" i="25"/>
  <c r="G20" i="25"/>
  <c r="M103" i="25"/>
  <c r="S111" i="25"/>
  <c r="I20" i="25"/>
  <c r="E111" i="25"/>
  <c r="K104" i="25"/>
  <c r="E104" i="25"/>
  <c r="Q103" i="25"/>
  <c r="O85" i="25"/>
  <c r="O105" i="25" s="1"/>
  <c r="S85" i="25"/>
  <c r="S105" i="25" s="1"/>
  <c r="G85" i="25"/>
  <c r="G105" i="25" s="1"/>
  <c r="I85" i="25"/>
  <c r="I105" i="25" s="1"/>
  <c r="O115" i="26"/>
  <c r="Q50" i="26"/>
  <c r="Q104" i="26" s="1"/>
  <c r="I50" i="26"/>
  <c r="I104" i="26" s="1"/>
  <c r="K50" i="26"/>
  <c r="K104" i="26" s="1"/>
  <c r="E50" i="26"/>
  <c r="E104" i="26" s="1"/>
  <c r="E89" i="26"/>
  <c r="E109" i="26" s="1"/>
  <c r="M50" i="26"/>
  <c r="M104" i="26" s="1"/>
  <c r="K115" i="26"/>
  <c r="Q103" i="26"/>
  <c r="G102" i="26"/>
  <c r="K20" i="26"/>
  <c r="K99" i="26" s="1"/>
  <c r="I89" i="26"/>
  <c r="I109" i="26" s="1"/>
  <c r="I102" i="26"/>
  <c r="S50" i="26"/>
  <c r="S104" i="26" s="1"/>
  <c r="E102" i="26"/>
  <c r="K89" i="26"/>
  <c r="K109" i="26" s="1"/>
  <c r="O20" i="26"/>
  <c r="O99" i="26" s="1"/>
  <c r="O50" i="26"/>
  <c r="O104" i="26" s="1"/>
  <c r="M102" i="26"/>
  <c r="M115" i="26"/>
  <c r="S20" i="26"/>
  <c r="S99" i="26" s="1"/>
  <c r="E20" i="26"/>
  <c r="E99" i="26" s="1"/>
  <c r="E115" i="26"/>
  <c r="Q20" i="26"/>
  <c r="Q99" i="26" s="1"/>
  <c r="G20" i="26"/>
  <c r="G99" i="26" s="1"/>
  <c r="I20" i="26"/>
  <c r="I99" i="26" s="1"/>
  <c r="M20" i="26"/>
  <c r="M99" i="26" s="1"/>
  <c r="K98" i="26"/>
  <c r="K103" i="26"/>
  <c r="S89" i="26"/>
  <c r="S109" i="26" s="1"/>
  <c r="O89" i="26"/>
  <c r="O109" i="26" s="1"/>
  <c r="E108" i="26"/>
  <c r="I108" i="26"/>
  <c r="K108" i="26"/>
  <c r="Q89" i="26"/>
  <c r="Q109" i="26" s="1"/>
  <c r="G89" i="26"/>
  <c r="G109" i="26" s="1"/>
  <c r="M89" i="26"/>
  <c r="M109" i="26" s="1"/>
  <c r="B6" i="2" l="1"/>
  <c r="D9" i="2"/>
  <c r="C9" i="2"/>
  <c r="D8" i="2"/>
  <c r="C8" i="2"/>
  <c r="E86" i="27" l="1"/>
  <c r="S114" i="27"/>
  <c r="Q114" i="27"/>
  <c r="O114" i="27"/>
  <c r="M114" i="27"/>
  <c r="K114" i="27"/>
  <c r="I114" i="27"/>
  <c r="G114" i="27"/>
  <c r="E114" i="27"/>
  <c r="S113" i="27"/>
  <c r="Q113" i="27"/>
  <c r="O113" i="27"/>
  <c r="M113" i="27"/>
  <c r="K113" i="27"/>
  <c r="I113" i="27"/>
  <c r="G113" i="27"/>
  <c r="E113" i="27"/>
  <c r="S111" i="27"/>
  <c r="Q111" i="27"/>
  <c r="O111" i="27"/>
  <c r="M111" i="27"/>
  <c r="K111" i="27"/>
  <c r="I111" i="27"/>
  <c r="G111" i="27"/>
  <c r="E111" i="27"/>
  <c r="S88" i="27"/>
  <c r="Q88" i="27"/>
  <c r="Q108" i="27" s="1"/>
  <c r="O88" i="27"/>
  <c r="M88" i="27"/>
  <c r="M108" i="27" s="1"/>
  <c r="K88" i="27"/>
  <c r="I88" i="27"/>
  <c r="G88" i="27"/>
  <c r="G108" i="27" s="1"/>
  <c r="E88" i="27"/>
  <c r="E108" i="27" s="1"/>
  <c r="S87" i="27"/>
  <c r="S107" i="27" s="1"/>
  <c r="Q87" i="27"/>
  <c r="Q107" i="27" s="1"/>
  <c r="O87" i="27"/>
  <c r="O107" i="27" s="1"/>
  <c r="M87" i="27"/>
  <c r="M107" i="27" s="1"/>
  <c r="K87" i="27"/>
  <c r="K107" i="27" s="1"/>
  <c r="I87" i="27"/>
  <c r="I107" i="27" s="1"/>
  <c r="G87" i="27"/>
  <c r="G107" i="27" s="1"/>
  <c r="E87" i="27"/>
  <c r="E107" i="27" s="1"/>
  <c r="S86" i="27"/>
  <c r="S106" i="27" s="1"/>
  <c r="Q86" i="27"/>
  <c r="Q106" i="27" s="1"/>
  <c r="O86" i="27"/>
  <c r="O106" i="27" s="1"/>
  <c r="M86" i="27"/>
  <c r="M106" i="27" s="1"/>
  <c r="K86" i="27"/>
  <c r="K106" i="27" s="1"/>
  <c r="I86" i="27"/>
  <c r="I106" i="27" s="1"/>
  <c r="G86" i="27"/>
  <c r="G106" i="27" s="1"/>
  <c r="E106" i="27"/>
  <c r="E47" i="27"/>
  <c r="E101" i="27" s="1"/>
  <c r="S49" i="27"/>
  <c r="Q49" i="27"/>
  <c r="O49" i="27"/>
  <c r="O103" i="27" s="1"/>
  <c r="M49" i="27"/>
  <c r="K49" i="27"/>
  <c r="I49" i="27"/>
  <c r="I103" i="27" s="1"/>
  <c r="G49" i="27"/>
  <c r="E49" i="27"/>
  <c r="S48" i="27"/>
  <c r="S102" i="27" s="1"/>
  <c r="Q48" i="27"/>
  <c r="Q102" i="27" s="1"/>
  <c r="O48" i="27"/>
  <c r="O102" i="27" s="1"/>
  <c r="M48" i="27"/>
  <c r="M102" i="27" s="1"/>
  <c r="K48" i="27"/>
  <c r="K102" i="27" s="1"/>
  <c r="I48" i="27"/>
  <c r="I102" i="27" s="1"/>
  <c r="G48" i="27"/>
  <c r="G102" i="27" s="1"/>
  <c r="E48" i="27"/>
  <c r="E102" i="27" s="1"/>
  <c r="S47" i="27"/>
  <c r="S101" i="27" s="1"/>
  <c r="Q47" i="27"/>
  <c r="Q101" i="27" s="1"/>
  <c r="O47" i="27"/>
  <c r="O101" i="27" s="1"/>
  <c r="M47" i="27"/>
  <c r="M101" i="27" s="1"/>
  <c r="K47" i="27"/>
  <c r="K101" i="27" s="1"/>
  <c r="I47" i="27"/>
  <c r="I101" i="27" s="1"/>
  <c r="G47" i="27"/>
  <c r="G101" i="27" s="1"/>
  <c r="E17" i="27"/>
  <c r="S19" i="27"/>
  <c r="S98" i="27" s="1"/>
  <c r="Q19" i="27"/>
  <c r="Q98" i="27" s="1"/>
  <c r="O19" i="27"/>
  <c r="O98" i="27" s="1"/>
  <c r="M19" i="27"/>
  <c r="M98" i="27" s="1"/>
  <c r="K19" i="27"/>
  <c r="K98" i="27" s="1"/>
  <c r="I19" i="27"/>
  <c r="I98" i="27" s="1"/>
  <c r="G19" i="27"/>
  <c r="E19" i="27"/>
  <c r="E98" i="27" s="1"/>
  <c r="S18" i="27"/>
  <c r="S97" i="27" s="1"/>
  <c r="Q18" i="27"/>
  <c r="O18" i="27"/>
  <c r="O97" i="27" s="1"/>
  <c r="M18" i="27"/>
  <c r="M97" i="27" s="1"/>
  <c r="K18" i="27"/>
  <c r="I18" i="27"/>
  <c r="I97" i="27" s="1"/>
  <c r="G18" i="27"/>
  <c r="G97" i="27" s="1"/>
  <c r="E18" i="27"/>
  <c r="E97" i="27" s="1"/>
  <c r="S17" i="27"/>
  <c r="Q17" i="27"/>
  <c r="O17" i="27"/>
  <c r="O96" i="27" s="1"/>
  <c r="M17" i="27"/>
  <c r="M96" i="27" s="1"/>
  <c r="K17" i="27"/>
  <c r="K96" i="27" s="1"/>
  <c r="I17" i="27"/>
  <c r="I96" i="27" s="1"/>
  <c r="G17" i="27"/>
  <c r="G96" i="27" s="1"/>
  <c r="B5" i="19"/>
  <c r="C5" i="19"/>
  <c r="D5" i="19"/>
  <c r="B6" i="19"/>
  <c r="C6" i="19"/>
  <c r="D6" i="19"/>
  <c r="B7" i="19"/>
  <c r="C7" i="19"/>
  <c r="D7" i="19"/>
  <c r="B8" i="19"/>
  <c r="C8" i="19"/>
  <c r="D8" i="19"/>
  <c r="B9" i="19"/>
  <c r="C9" i="19"/>
  <c r="D9" i="19"/>
  <c r="B10" i="19"/>
  <c r="C10" i="19"/>
  <c r="D10" i="19"/>
  <c r="B12" i="19"/>
  <c r="C12" i="19"/>
  <c r="D12" i="19"/>
  <c r="B13" i="19"/>
  <c r="C13" i="19"/>
  <c r="D13" i="19"/>
  <c r="B14" i="19"/>
  <c r="C14" i="19"/>
  <c r="D14" i="19"/>
  <c r="B11" i="19"/>
  <c r="C11" i="19"/>
  <c r="D11" i="19"/>
  <c r="B15" i="19"/>
  <c r="C15" i="19"/>
  <c r="D15" i="19"/>
  <c r="E16" i="19"/>
  <c r="E92" i="19" s="1"/>
  <c r="G16" i="19"/>
  <c r="G92" i="19" s="1"/>
  <c r="I16" i="19"/>
  <c r="I92" i="19" s="1"/>
  <c r="K16" i="19"/>
  <c r="K92" i="19" s="1"/>
  <c r="M16" i="19"/>
  <c r="O16" i="19"/>
  <c r="O92" i="19" s="1"/>
  <c r="Q16" i="19"/>
  <c r="Q92" i="19" s="1"/>
  <c r="S16" i="19"/>
  <c r="S92" i="19" s="1"/>
  <c r="E17" i="19"/>
  <c r="E93" i="19" s="1"/>
  <c r="G17" i="19"/>
  <c r="G93" i="19" s="1"/>
  <c r="I17" i="19"/>
  <c r="I93" i="19" s="1"/>
  <c r="K17" i="19"/>
  <c r="K93" i="19" s="1"/>
  <c r="M17" i="19"/>
  <c r="M93" i="19" s="1"/>
  <c r="O17" i="19"/>
  <c r="Q17" i="19"/>
  <c r="S17" i="19"/>
  <c r="E18" i="19"/>
  <c r="E94" i="19" s="1"/>
  <c r="G18" i="19"/>
  <c r="I18" i="19"/>
  <c r="K18" i="19"/>
  <c r="K94" i="19" s="1"/>
  <c r="M18" i="19"/>
  <c r="O18" i="19"/>
  <c r="O94" i="19" s="1"/>
  <c r="Q18" i="19"/>
  <c r="Q94" i="19" s="1"/>
  <c r="S18" i="19"/>
  <c r="S94" i="19" s="1"/>
  <c r="B25" i="15"/>
  <c r="C25" i="15"/>
  <c r="D25" i="15"/>
  <c r="B26" i="15"/>
  <c r="C26" i="15"/>
  <c r="D26" i="15"/>
  <c r="B27" i="15"/>
  <c r="C27" i="15"/>
  <c r="D27" i="15"/>
  <c r="B28" i="15"/>
  <c r="C28" i="15"/>
  <c r="D28" i="15"/>
  <c r="B29" i="15"/>
  <c r="C29" i="15"/>
  <c r="D29" i="15"/>
  <c r="B30" i="15"/>
  <c r="C30" i="15"/>
  <c r="D30" i="15"/>
  <c r="B31" i="15"/>
  <c r="C31" i="15"/>
  <c r="D31" i="15"/>
  <c r="B32" i="15"/>
  <c r="C32" i="15"/>
  <c r="D32" i="15"/>
  <c r="B33" i="15"/>
  <c r="C33" i="15"/>
  <c r="D33" i="15"/>
  <c r="B34" i="15"/>
  <c r="C34" i="15"/>
  <c r="D34" i="15"/>
  <c r="B35" i="15"/>
  <c r="C35" i="15"/>
  <c r="D35" i="15"/>
  <c r="B36" i="15"/>
  <c r="C36" i="15"/>
  <c r="D36" i="15"/>
  <c r="B37" i="15"/>
  <c r="C37" i="15"/>
  <c r="D37" i="15"/>
  <c r="B38" i="15"/>
  <c r="C38" i="15"/>
  <c r="D38" i="15"/>
  <c r="B39" i="15"/>
  <c r="C39" i="15"/>
  <c r="D39" i="15"/>
  <c r="B40" i="15"/>
  <c r="C40" i="15"/>
  <c r="D40" i="15"/>
  <c r="B42" i="15"/>
  <c r="C42" i="15"/>
  <c r="D42" i="15"/>
  <c r="B41" i="15"/>
  <c r="C41" i="15"/>
  <c r="D41" i="15"/>
  <c r="B43" i="15"/>
  <c r="C43" i="15"/>
  <c r="D43" i="15"/>
  <c r="B44" i="15"/>
  <c r="C44" i="15"/>
  <c r="D44" i="15"/>
  <c r="B54" i="19"/>
  <c r="C54" i="19"/>
  <c r="D54" i="19"/>
  <c r="B55" i="19"/>
  <c r="C55" i="19"/>
  <c r="D55" i="19"/>
  <c r="B56" i="19"/>
  <c r="C56" i="19"/>
  <c r="D56" i="19"/>
  <c r="B57" i="19"/>
  <c r="C57" i="19"/>
  <c r="D57" i="19"/>
  <c r="B58" i="19"/>
  <c r="C58" i="19"/>
  <c r="D58" i="19"/>
  <c r="B59" i="19"/>
  <c r="C59" i="19"/>
  <c r="D59" i="19"/>
  <c r="B60" i="19"/>
  <c r="C60" i="19"/>
  <c r="D60" i="19"/>
  <c r="B61" i="19"/>
  <c r="C61" i="19"/>
  <c r="D61" i="19"/>
  <c r="B62" i="19"/>
  <c r="C62" i="19"/>
  <c r="D62" i="19"/>
  <c r="B63" i="19"/>
  <c r="C63" i="19"/>
  <c r="D63" i="19"/>
  <c r="B64" i="19"/>
  <c r="C64" i="19"/>
  <c r="D64" i="19"/>
  <c r="B65" i="19"/>
  <c r="C65" i="19"/>
  <c r="D65" i="19"/>
  <c r="B66" i="19"/>
  <c r="C66" i="19"/>
  <c r="D66" i="19"/>
  <c r="B67" i="19"/>
  <c r="C67" i="19"/>
  <c r="D67" i="19"/>
  <c r="B68" i="19"/>
  <c r="C68" i="19"/>
  <c r="D68" i="19"/>
  <c r="B69" i="19"/>
  <c r="C69" i="19"/>
  <c r="D69" i="19"/>
  <c r="B70" i="19"/>
  <c r="C70" i="19"/>
  <c r="D70" i="19"/>
  <c r="B71" i="19"/>
  <c r="C71" i="19"/>
  <c r="D71" i="19"/>
  <c r="B72" i="19"/>
  <c r="C72" i="19"/>
  <c r="D72" i="19"/>
  <c r="B73" i="19"/>
  <c r="C73" i="19"/>
  <c r="D73" i="19"/>
  <c r="B74" i="19"/>
  <c r="C74" i="19"/>
  <c r="D74" i="19"/>
  <c r="B75" i="19"/>
  <c r="C75" i="19"/>
  <c r="D75" i="19"/>
  <c r="B76" i="19"/>
  <c r="C76" i="19"/>
  <c r="D76" i="19"/>
  <c r="B77" i="19"/>
  <c r="C77" i="19"/>
  <c r="D77" i="19"/>
  <c r="B78" i="19"/>
  <c r="C78" i="19"/>
  <c r="D78" i="19"/>
  <c r="B79" i="19"/>
  <c r="C79" i="19"/>
  <c r="D79" i="19"/>
  <c r="B80" i="19"/>
  <c r="C80" i="19"/>
  <c r="D80" i="19"/>
  <c r="B81" i="19"/>
  <c r="C81" i="19"/>
  <c r="D81" i="19"/>
  <c r="B82" i="19"/>
  <c r="C82" i="19"/>
  <c r="D82" i="19"/>
  <c r="B54" i="17"/>
  <c r="C54" i="17"/>
  <c r="D54" i="17"/>
  <c r="B55" i="17"/>
  <c r="C55" i="17"/>
  <c r="D55" i="17"/>
  <c r="B56" i="17"/>
  <c r="C56" i="17"/>
  <c r="D56" i="17"/>
  <c r="B57" i="17"/>
  <c r="C57" i="17"/>
  <c r="D57" i="17"/>
  <c r="B58" i="17"/>
  <c r="C58" i="17"/>
  <c r="D58" i="17"/>
  <c r="B59" i="17"/>
  <c r="C59" i="17"/>
  <c r="D59" i="17"/>
  <c r="B60" i="17"/>
  <c r="C60" i="17"/>
  <c r="D60" i="17"/>
  <c r="B61" i="17"/>
  <c r="C61" i="17"/>
  <c r="D61" i="17"/>
  <c r="B62" i="17"/>
  <c r="C62" i="17"/>
  <c r="D62" i="17"/>
  <c r="B63" i="17"/>
  <c r="C63" i="17"/>
  <c r="D63" i="17"/>
  <c r="B64" i="17"/>
  <c r="C64" i="17"/>
  <c r="D64" i="17"/>
  <c r="B65" i="17"/>
  <c r="C65" i="17"/>
  <c r="D65" i="17"/>
  <c r="B66" i="17"/>
  <c r="C66" i="17"/>
  <c r="D66" i="17"/>
  <c r="B67" i="17"/>
  <c r="C67" i="17"/>
  <c r="D67" i="17"/>
  <c r="B68" i="17"/>
  <c r="C68" i="17"/>
  <c r="D68" i="17"/>
  <c r="B69" i="17"/>
  <c r="C69" i="17"/>
  <c r="D69" i="17"/>
  <c r="B70" i="17"/>
  <c r="C70" i="17"/>
  <c r="D70" i="17"/>
  <c r="B71" i="17"/>
  <c r="C71" i="17"/>
  <c r="D71" i="17"/>
  <c r="B72" i="17"/>
  <c r="C72" i="17"/>
  <c r="D72" i="17"/>
  <c r="B73" i="17"/>
  <c r="C73" i="17"/>
  <c r="D73" i="17"/>
  <c r="B74" i="17"/>
  <c r="C74" i="17"/>
  <c r="D74" i="17"/>
  <c r="B75" i="17"/>
  <c r="C75" i="17"/>
  <c r="D75" i="17"/>
  <c r="B76" i="17"/>
  <c r="C76" i="17"/>
  <c r="D76" i="17"/>
  <c r="B77" i="17"/>
  <c r="C77" i="17"/>
  <c r="D77" i="17"/>
  <c r="B78" i="17"/>
  <c r="C78" i="17"/>
  <c r="D78" i="17"/>
  <c r="B79" i="17"/>
  <c r="C79" i="17"/>
  <c r="D79" i="17"/>
  <c r="B80" i="17"/>
  <c r="C80" i="17"/>
  <c r="D80" i="17"/>
  <c r="B81" i="17"/>
  <c r="C81" i="17"/>
  <c r="D81" i="17"/>
  <c r="B82" i="17"/>
  <c r="C82" i="17"/>
  <c r="D82" i="17"/>
  <c r="S110" i="19"/>
  <c r="Q110" i="19"/>
  <c r="O110" i="19"/>
  <c r="M110" i="19"/>
  <c r="K110" i="19"/>
  <c r="I110" i="19"/>
  <c r="G110" i="19"/>
  <c r="E110" i="19"/>
  <c r="S109" i="19"/>
  <c r="Q109" i="19"/>
  <c r="O109" i="19"/>
  <c r="M109" i="19"/>
  <c r="K109" i="19"/>
  <c r="I109" i="19"/>
  <c r="G109" i="19"/>
  <c r="E109" i="19"/>
  <c r="S107" i="19"/>
  <c r="Q107" i="19"/>
  <c r="O107" i="19"/>
  <c r="M107" i="19"/>
  <c r="K107" i="19"/>
  <c r="I107" i="19"/>
  <c r="G107" i="19"/>
  <c r="E107" i="19"/>
  <c r="S85" i="19"/>
  <c r="S104" i="19" s="1"/>
  <c r="Q85" i="19"/>
  <c r="O85" i="19"/>
  <c r="M85" i="19"/>
  <c r="M104" i="19" s="1"/>
  <c r="K85" i="19"/>
  <c r="K104" i="19" s="1"/>
  <c r="I85" i="19"/>
  <c r="G85" i="19"/>
  <c r="G104" i="19" s="1"/>
  <c r="E85" i="19"/>
  <c r="E104" i="19" s="1"/>
  <c r="S84" i="19"/>
  <c r="S103" i="19" s="1"/>
  <c r="Q84" i="19"/>
  <c r="Q103" i="19" s="1"/>
  <c r="O84" i="19"/>
  <c r="O103" i="19" s="1"/>
  <c r="M84" i="19"/>
  <c r="M103" i="19" s="1"/>
  <c r="K84" i="19"/>
  <c r="I84" i="19"/>
  <c r="I103" i="19" s="1"/>
  <c r="G84" i="19"/>
  <c r="G103" i="19" s="1"/>
  <c r="E84" i="19"/>
  <c r="E103" i="19" s="1"/>
  <c r="S83" i="19"/>
  <c r="S102" i="19" s="1"/>
  <c r="Q83" i="19"/>
  <c r="Q102" i="19" s="1"/>
  <c r="O83" i="19"/>
  <c r="O102" i="19" s="1"/>
  <c r="M83" i="19"/>
  <c r="M102" i="19" s="1"/>
  <c r="K83" i="19"/>
  <c r="K102" i="19" s="1"/>
  <c r="I83" i="19"/>
  <c r="I102" i="19" s="1"/>
  <c r="G83" i="19"/>
  <c r="G102" i="19" s="1"/>
  <c r="E83" i="19"/>
  <c r="E102" i="19" s="1"/>
  <c r="E45" i="19"/>
  <c r="E97" i="19" s="1"/>
  <c r="S47" i="19"/>
  <c r="S99" i="19" s="1"/>
  <c r="Q47" i="19"/>
  <c r="O47" i="19"/>
  <c r="M47" i="19"/>
  <c r="M99" i="19" s="1"/>
  <c r="K47" i="19"/>
  <c r="K99" i="19" s="1"/>
  <c r="I47" i="19"/>
  <c r="G47" i="19"/>
  <c r="E47" i="19"/>
  <c r="S46" i="19"/>
  <c r="S98" i="19" s="1"/>
  <c r="Q46" i="19"/>
  <c r="Q98" i="19" s="1"/>
  <c r="O46" i="19"/>
  <c r="O98" i="19" s="1"/>
  <c r="M46" i="19"/>
  <c r="K46" i="19"/>
  <c r="K98" i="19" s="1"/>
  <c r="I46" i="19"/>
  <c r="I98" i="19" s="1"/>
  <c r="G46" i="19"/>
  <c r="G98" i="19" s="1"/>
  <c r="E46" i="19"/>
  <c r="E98" i="19" s="1"/>
  <c r="S45" i="19"/>
  <c r="S97" i="19" s="1"/>
  <c r="Q45" i="19"/>
  <c r="Q97" i="19" s="1"/>
  <c r="O45" i="19"/>
  <c r="O97" i="19" s="1"/>
  <c r="M45" i="19"/>
  <c r="M97" i="19" s="1"/>
  <c r="K45" i="19"/>
  <c r="K97" i="19" s="1"/>
  <c r="I45" i="19"/>
  <c r="I97" i="19" s="1"/>
  <c r="G45" i="19"/>
  <c r="G97" i="19" s="1"/>
  <c r="M92" i="19"/>
  <c r="E107" i="2"/>
  <c r="S110" i="2"/>
  <c r="Q110" i="2"/>
  <c r="O110" i="2"/>
  <c r="M110" i="2"/>
  <c r="K110" i="2"/>
  <c r="I110" i="2"/>
  <c r="G110" i="2"/>
  <c r="E110" i="2"/>
  <c r="S109" i="2"/>
  <c r="Q109" i="2"/>
  <c r="O109" i="2"/>
  <c r="M109" i="2"/>
  <c r="K109" i="2"/>
  <c r="I109" i="2"/>
  <c r="G109" i="2"/>
  <c r="E109" i="2"/>
  <c r="S107" i="2"/>
  <c r="Q107" i="2"/>
  <c r="O107" i="2"/>
  <c r="M107" i="2"/>
  <c r="K107" i="2"/>
  <c r="I107" i="2"/>
  <c r="G107" i="2"/>
  <c r="E16" i="2"/>
  <c r="S18" i="2"/>
  <c r="Q18" i="2"/>
  <c r="O18" i="2"/>
  <c r="M18" i="2"/>
  <c r="K18" i="2"/>
  <c r="I18" i="2"/>
  <c r="G18" i="2"/>
  <c r="E18" i="2"/>
  <c r="S17" i="2"/>
  <c r="Q17" i="2"/>
  <c r="O17" i="2"/>
  <c r="M17" i="2"/>
  <c r="K17" i="2"/>
  <c r="I17" i="2"/>
  <c r="G17" i="2"/>
  <c r="E17" i="2"/>
  <c r="S16" i="2"/>
  <c r="Q16" i="2"/>
  <c r="O16" i="2"/>
  <c r="M16" i="2"/>
  <c r="K16" i="2"/>
  <c r="I16" i="2"/>
  <c r="G16" i="2"/>
  <c r="Q110" i="17"/>
  <c r="E107" i="17"/>
  <c r="E83" i="17"/>
  <c r="E102" i="17" s="1"/>
  <c r="S110" i="17"/>
  <c r="O110" i="17"/>
  <c r="M110" i="17"/>
  <c r="K110" i="17"/>
  <c r="I110" i="17"/>
  <c r="G110" i="17"/>
  <c r="E110" i="17"/>
  <c r="S109" i="17"/>
  <c r="Q109" i="17"/>
  <c r="O109" i="17"/>
  <c r="M109" i="17"/>
  <c r="K109" i="17"/>
  <c r="I109" i="17"/>
  <c r="G109" i="17"/>
  <c r="E109" i="17"/>
  <c r="S107" i="17"/>
  <c r="Q107" i="17"/>
  <c r="O107" i="17"/>
  <c r="M107" i="17"/>
  <c r="K107" i="17"/>
  <c r="I107" i="17"/>
  <c r="G107" i="17"/>
  <c r="S85" i="17"/>
  <c r="Q85" i="17"/>
  <c r="O85" i="17"/>
  <c r="M85" i="17"/>
  <c r="M104" i="17" s="1"/>
  <c r="K85" i="17"/>
  <c r="I85" i="17"/>
  <c r="I104" i="17" s="1"/>
  <c r="G85" i="17"/>
  <c r="G104" i="17" s="1"/>
  <c r="E85" i="17"/>
  <c r="E104" i="17" s="1"/>
  <c r="S84" i="17"/>
  <c r="S103" i="17" s="1"/>
  <c r="Q84" i="17"/>
  <c r="Q103" i="17" s="1"/>
  <c r="O84" i="17"/>
  <c r="O103" i="17" s="1"/>
  <c r="M84" i="17"/>
  <c r="M103" i="17" s="1"/>
  <c r="K84" i="17"/>
  <c r="K103" i="17" s="1"/>
  <c r="I84" i="17"/>
  <c r="I103" i="17" s="1"/>
  <c r="G84" i="17"/>
  <c r="G103" i="17" s="1"/>
  <c r="E84" i="17"/>
  <c r="E103" i="17" s="1"/>
  <c r="S83" i="17"/>
  <c r="S102" i="17" s="1"/>
  <c r="Q83" i="17"/>
  <c r="Q102" i="17" s="1"/>
  <c r="O83" i="17"/>
  <c r="O102" i="17" s="1"/>
  <c r="M83" i="17"/>
  <c r="M102" i="17" s="1"/>
  <c r="K83" i="17"/>
  <c r="K102" i="17" s="1"/>
  <c r="I83" i="17"/>
  <c r="I102" i="17" s="1"/>
  <c r="G83" i="17"/>
  <c r="G102" i="17" s="1"/>
  <c r="E45" i="17"/>
  <c r="E97" i="17" s="1"/>
  <c r="S47" i="17"/>
  <c r="S99" i="17" s="1"/>
  <c r="Q47" i="17"/>
  <c r="Q99" i="17" s="1"/>
  <c r="O47" i="17"/>
  <c r="O99" i="17" s="1"/>
  <c r="M47" i="17"/>
  <c r="K47" i="17"/>
  <c r="K99" i="17" s="1"/>
  <c r="I47" i="17"/>
  <c r="I99" i="17" s="1"/>
  <c r="G47" i="17"/>
  <c r="G99" i="17" s="1"/>
  <c r="E47" i="17"/>
  <c r="E99" i="17" s="1"/>
  <c r="S46" i="17"/>
  <c r="Q46" i="17"/>
  <c r="O46" i="17"/>
  <c r="M46" i="17"/>
  <c r="M98" i="17" s="1"/>
  <c r="K46" i="17"/>
  <c r="I46" i="17"/>
  <c r="G46" i="17"/>
  <c r="E46" i="17"/>
  <c r="E98" i="17" s="1"/>
  <c r="S45" i="17"/>
  <c r="S97" i="17" s="1"/>
  <c r="Q45" i="17"/>
  <c r="Q97" i="17" s="1"/>
  <c r="O45" i="17"/>
  <c r="O97" i="17" s="1"/>
  <c r="M45" i="17"/>
  <c r="M97" i="17" s="1"/>
  <c r="K45" i="17"/>
  <c r="K97" i="17" s="1"/>
  <c r="I45" i="17"/>
  <c r="I97" i="17" s="1"/>
  <c r="G45" i="17"/>
  <c r="G97" i="17" s="1"/>
  <c r="E16" i="17"/>
  <c r="E92" i="17" s="1"/>
  <c r="S18" i="17"/>
  <c r="S94" i="17" s="1"/>
  <c r="Q18" i="17"/>
  <c r="Q94" i="17" s="1"/>
  <c r="O18" i="17"/>
  <c r="O94" i="17" s="1"/>
  <c r="M18" i="17"/>
  <c r="K18" i="17"/>
  <c r="K94" i="17" s="1"/>
  <c r="I18" i="17"/>
  <c r="G18" i="17"/>
  <c r="G94" i="17" s="1"/>
  <c r="E18" i="17"/>
  <c r="E94" i="17" s="1"/>
  <c r="S17" i="17"/>
  <c r="S19" i="17" s="1"/>
  <c r="S95" i="17" s="1"/>
  <c r="Q17" i="17"/>
  <c r="Q19" i="17" s="1"/>
  <c r="Q95" i="17" s="1"/>
  <c r="O17" i="17"/>
  <c r="O93" i="17" s="1"/>
  <c r="M17" i="17"/>
  <c r="M93" i="17" s="1"/>
  <c r="K17" i="17"/>
  <c r="K93" i="17" s="1"/>
  <c r="I17" i="17"/>
  <c r="I93" i="17" s="1"/>
  <c r="G17" i="17"/>
  <c r="G93" i="17" s="1"/>
  <c r="E17" i="17"/>
  <c r="E93" i="17" s="1"/>
  <c r="S16" i="17"/>
  <c r="S92" i="17" s="1"/>
  <c r="Q16" i="17"/>
  <c r="O16" i="17"/>
  <c r="M16" i="17"/>
  <c r="M92" i="17" s="1"/>
  <c r="K16" i="17"/>
  <c r="I16" i="17"/>
  <c r="G16" i="17"/>
  <c r="E107" i="15"/>
  <c r="S110" i="15"/>
  <c r="Q110" i="15"/>
  <c r="O110" i="15"/>
  <c r="M110" i="15"/>
  <c r="K110" i="15"/>
  <c r="I110" i="15"/>
  <c r="G110" i="15"/>
  <c r="E110" i="15"/>
  <c r="S109" i="15"/>
  <c r="Q109" i="15"/>
  <c r="O109" i="15"/>
  <c r="M109" i="15"/>
  <c r="K109" i="15"/>
  <c r="I109" i="15"/>
  <c r="G109" i="15"/>
  <c r="E109" i="15"/>
  <c r="S107" i="15"/>
  <c r="Q107" i="15"/>
  <c r="O107" i="15"/>
  <c r="M107" i="15"/>
  <c r="K107" i="15"/>
  <c r="I107" i="15"/>
  <c r="G107" i="15"/>
  <c r="E45" i="15"/>
  <c r="E97" i="15" s="1"/>
  <c r="S47" i="15"/>
  <c r="S99" i="15" s="1"/>
  <c r="Q47" i="15"/>
  <c r="O47" i="15"/>
  <c r="O99" i="15" s="1"/>
  <c r="M47" i="15"/>
  <c r="M99" i="15" s="1"/>
  <c r="K47" i="15"/>
  <c r="K99" i="15" s="1"/>
  <c r="I47" i="15"/>
  <c r="G47" i="15"/>
  <c r="G99" i="15" s="1"/>
  <c r="E47" i="15"/>
  <c r="E99" i="15" s="1"/>
  <c r="S46" i="15"/>
  <c r="S98" i="15" s="1"/>
  <c r="Q46" i="15"/>
  <c r="Q98" i="15" s="1"/>
  <c r="O46" i="15"/>
  <c r="O98" i="15" s="1"/>
  <c r="M46" i="15"/>
  <c r="M98" i="15" s="1"/>
  <c r="K46" i="15"/>
  <c r="K98" i="15" s="1"/>
  <c r="I46" i="15"/>
  <c r="I98" i="15" s="1"/>
  <c r="G46" i="15"/>
  <c r="G98" i="15" s="1"/>
  <c r="E46" i="15"/>
  <c r="E98" i="15" s="1"/>
  <c r="S45" i="15"/>
  <c r="S97" i="15" s="1"/>
  <c r="Q45" i="15"/>
  <c r="Q97" i="15" s="1"/>
  <c r="O45" i="15"/>
  <c r="O97" i="15" s="1"/>
  <c r="M45" i="15"/>
  <c r="M97" i="15" s="1"/>
  <c r="K45" i="15"/>
  <c r="K97" i="15" s="1"/>
  <c r="I45" i="15"/>
  <c r="I97" i="15" s="1"/>
  <c r="G45" i="15"/>
  <c r="G97" i="15" s="1"/>
  <c r="S85" i="15"/>
  <c r="Q85" i="15"/>
  <c r="O85" i="15"/>
  <c r="M85" i="15"/>
  <c r="K85" i="15"/>
  <c r="K86" i="15" s="1"/>
  <c r="K105" i="15" s="1"/>
  <c r="I85" i="15"/>
  <c r="I104" i="15" s="1"/>
  <c r="G85" i="15"/>
  <c r="G104" i="15" s="1"/>
  <c r="E85" i="15"/>
  <c r="E104" i="15" s="1"/>
  <c r="S84" i="15"/>
  <c r="S103" i="15" s="1"/>
  <c r="Q84" i="15"/>
  <c r="Q103" i="15" s="1"/>
  <c r="O84" i="15"/>
  <c r="O103" i="15" s="1"/>
  <c r="M84" i="15"/>
  <c r="M103" i="15" s="1"/>
  <c r="K84" i="15"/>
  <c r="K103" i="15" s="1"/>
  <c r="I84" i="15"/>
  <c r="I103" i="15" s="1"/>
  <c r="G84" i="15"/>
  <c r="G103" i="15" s="1"/>
  <c r="E84" i="15"/>
  <c r="E103" i="15" s="1"/>
  <c r="S83" i="15"/>
  <c r="S102" i="15" s="1"/>
  <c r="Q83" i="15"/>
  <c r="Q102" i="15" s="1"/>
  <c r="O83" i="15"/>
  <c r="O102" i="15" s="1"/>
  <c r="M83" i="15"/>
  <c r="M102" i="15" s="1"/>
  <c r="K83" i="15"/>
  <c r="K102" i="15" s="1"/>
  <c r="I83" i="15"/>
  <c r="I102" i="15" s="1"/>
  <c r="G83" i="15"/>
  <c r="G102" i="15" s="1"/>
  <c r="E83" i="15"/>
  <c r="E102" i="15" s="1"/>
  <c r="E16" i="15"/>
  <c r="S18" i="15"/>
  <c r="Q18" i="15"/>
  <c r="Q94" i="15" s="1"/>
  <c r="O18" i="15"/>
  <c r="O94" i="15" s="1"/>
  <c r="M18" i="15"/>
  <c r="M94" i="15" s="1"/>
  <c r="K18" i="15"/>
  <c r="K94" i="15" s="1"/>
  <c r="I18" i="15"/>
  <c r="I94" i="15" s="1"/>
  <c r="G18" i="15"/>
  <c r="E18" i="15"/>
  <c r="S17" i="15"/>
  <c r="S93" i="15" s="1"/>
  <c r="Q17" i="15"/>
  <c r="O17" i="15"/>
  <c r="M17" i="15"/>
  <c r="K17" i="15"/>
  <c r="I17" i="15"/>
  <c r="I93" i="15" s="1"/>
  <c r="G17" i="15"/>
  <c r="G93" i="15" s="1"/>
  <c r="E17" i="15"/>
  <c r="E93" i="15" s="1"/>
  <c r="S16" i="15"/>
  <c r="S92" i="15" s="1"/>
  <c r="Q16" i="15"/>
  <c r="O16" i="15"/>
  <c r="O92" i="15" s="1"/>
  <c r="M16" i="15"/>
  <c r="K16" i="15"/>
  <c r="K92" i="15" s="1"/>
  <c r="I16" i="15"/>
  <c r="G16" i="15"/>
  <c r="K20" i="27" l="1"/>
  <c r="K99" i="27" s="1"/>
  <c r="S89" i="27"/>
  <c r="S109" i="27" s="1"/>
  <c r="E111" i="2"/>
  <c r="E19" i="2"/>
  <c r="M19" i="15"/>
  <c r="M95" i="15" s="1"/>
  <c r="K86" i="19"/>
  <c r="K105" i="19" s="1"/>
  <c r="Q19" i="15"/>
  <c r="Q95" i="15" s="1"/>
  <c r="O86" i="15"/>
  <c r="O105" i="15" s="1"/>
  <c r="G48" i="17"/>
  <c r="G100" i="17" s="1"/>
  <c r="I111" i="17"/>
  <c r="O48" i="19"/>
  <c r="O100" i="19" s="1"/>
  <c r="E50" i="27"/>
  <c r="E104" i="27" s="1"/>
  <c r="Q20" i="27"/>
  <c r="Q99" i="27" s="1"/>
  <c r="M50" i="27"/>
  <c r="M104" i="27" s="1"/>
  <c r="S115" i="27"/>
  <c r="K115" i="27"/>
  <c r="G20" i="27"/>
  <c r="G99" i="27" s="1"/>
  <c r="E48" i="19"/>
  <c r="E100" i="19" s="1"/>
  <c r="S19" i="19"/>
  <c r="S95" i="19" s="1"/>
  <c r="K19" i="19"/>
  <c r="K95" i="19" s="1"/>
  <c r="M19" i="19"/>
  <c r="M95" i="19" s="1"/>
  <c r="O19" i="19"/>
  <c r="O95" i="19" s="1"/>
  <c r="G19" i="19"/>
  <c r="G95" i="19" s="1"/>
  <c r="M111" i="15"/>
  <c r="G111" i="2"/>
  <c r="I19" i="2"/>
  <c r="K19" i="2"/>
  <c r="K111" i="2"/>
  <c r="M111" i="2"/>
  <c r="I111" i="2"/>
  <c r="G19" i="2"/>
  <c r="O19" i="2"/>
  <c r="O111" i="2"/>
  <c r="Q111" i="2"/>
  <c r="Q19" i="2"/>
  <c r="M115" i="27"/>
  <c r="E103" i="27"/>
  <c r="O20" i="27"/>
  <c r="O99" i="27" s="1"/>
  <c r="K50" i="27"/>
  <c r="K104" i="27" s="1"/>
  <c r="M103" i="27"/>
  <c r="S50" i="27"/>
  <c r="S104" i="27" s="1"/>
  <c r="I20" i="27"/>
  <c r="I99" i="27" s="1"/>
  <c r="E96" i="27"/>
  <c r="K103" i="27"/>
  <c r="O50" i="27"/>
  <c r="O104" i="27" s="1"/>
  <c r="Q50" i="27"/>
  <c r="Q104" i="27" s="1"/>
  <c r="O115" i="27"/>
  <c r="Q96" i="27"/>
  <c r="Q103" i="27"/>
  <c r="E20" i="27"/>
  <c r="S96" i="27"/>
  <c r="S103" i="27"/>
  <c r="G115" i="27"/>
  <c r="I89" i="27"/>
  <c r="I109" i="27" s="1"/>
  <c r="I115" i="27"/>
  <c r="M20" i="27"/>
  <c r="K89" i="27"/>
  <c r="K109" i="27" s="1"/>
  <c r="K97" i="27"/>
  <c r="O89" i="27"/>
  <c r="O109" i="27" s="1"/>
  <c r="S20" i="27"/>
  <c r="S99" i="27" s="1"/>
  <c r="Q97" i="27"/>
  <c r="Q115" i="27"/>
  <c r="G50" i="27"/>
  <c r="G104" i="27" s="1"/>
  <c r="E115" i="27"/>
  <c r="I50" i="27"/>
  <c r="I104" i="27" s="1"/>
  <c r="G98" i="27"/>
  <c r="G103" i="27"/>
  <c r="I108" i="27"/>
  <c r="K108" i="27"/>
  <c r="O108" i="27"/>
  <c r="S108" i="27"/>
  <c r="E89" i="27"/>
  <c r="E109" i="27" s="1"/>
  <c r="G89" i="27"/>
  <c r="G109" i="27" s="1"/>
  <c r="Q89" i="27"/>
  <c r="Q109" i="27" s="1"/>
  <c r="M89" i="27"/>
  <c r="M109" i="27" s="1"/>
  <c r="M19" i="2"/>
  <c r="S19" i="2"/>
  <c r="S111" i="2"/>
  <c r="O19" i="15"/>
  <c r="O95" i="15" s="1"/>
  <c r="M86" i="15"/>
  <c r="M105" i="15" s="1"/>
  <c r="K19" i="15"/>
  <c r="K95" i="15" s="1"/>
  <c r="K48" i="17"/>
  <c r="K100" i="17" s="1"/>
  <c r="K86" i="17"/>
  <c r="K105" i="17" s="1"/>
  <c r="Q111" i="17"/>
  <c r="O48" i="17"/>
  <c r="O100" i="17" s="1"/>
  <c r="K111" i="19"/>
  <c r="E99" i="19"/>
  <c r="Q19" i="19"/>
  <c r="Q95" i="19" s="1"/>
  <c r="I19" i="19"/>
  <c r="I95" i="19" s="1"/>
  <c r="E19" i="19"/>
  <c r="E95" i="19" s="1"/>
  <c r="E19" i="17"/>
  <c r="E95" i="17" s="1"/>
  <c r="I19" i="17"/>
  <c r="I95" i="17" s="1"/>
  <c r="M19" i="17"/>
  <c r="M95" i="17" s="1"/>
  <c r="G19" i="15"/>
  <c r="G95" i="15" s="1"/>
  <c r="Q48" i="19"/>
  <c r="Q100" i="19" s="1"/>
  <c r="I48" i="17"/>
  <c r="I100" i="17" s="1"/>
  <c r="G111" i="19"/>
  <c r="I111" i="19"/>
  <c r="I86" i="19"/>
  <c r="I105" i="19" s="1"/>
  <c r="Q111" i="19"/>
  <c r="O111" i="19"/>
  <c r="S111" i="19"/>
  <c r="M111" i="17"/>
  <c r="G111" i="17"/>
  <c r="I111" i="15"/>
  <c r="M48" i="19"/>
  <c r="M100" i="19" s="1"/>
  <c r="M98" i="19"/>
  <c r="M111" i="19"/>
  <c r="O86" i="19"/>
  <c r="O105" i="19" s="1"/>
  <c r="O93" i="19"/>
  <c r="S48" i="19"/>
  <c r="S100" i="19" s="1"/>
  <c r="Q86" i="19"/>
  <c r="Q105" i="19" s="1"/>
  <c r="Q93" i="19"/>
  <c r="S93" i="19"/>
  <c r="G48" i="19"/>
  <c r="G100" i="19" s="1"/>
  <c r="E111" i="19"/>
  <c r="I48" i="19"/>
  <c r="I100" i="19" s="1"/>
  <c r="G94" i="19"/>
  <c r="G99" i="19"/>
  <c r="K48" i="19"/>
  <c r="I94" i="19"/>
  <c r="I99" i="19"/>
  <c r="M94" i="19"/>
  <c r="O99" i="19"/>
  <c r="Q99" i="19"/>
  <c r="I104" i="19"/>
  <c r="Q104" i="19"/>
  <c r="E86" i="19"/>
  <c r="E105" i="19" s="1"/>
  <c r="O104" i="19"/>
  <c r="G86" i="19"/>
  <c r="G105" i="19" s="1"/>
  <c r="K103" i="19"/>
  <c r="M86" i="19"/>
  <c r="M105" i="19" s="1"/>
  <c r="S86" i="19"/>
  <c r="S105" i="19" s="1"/>
  <c r="G98" i="17"/>
  <c r="I98" i="17"/>
  <c r="K98" i="17"/>
  <c r="Q48" i="17"/>
  <c r="Q100" i="17" s="1"/>
  <c r="O98" i="17"/>
  <c r="Q93" i="17"/>
  <c r="Q98" i="17"/>
  <c r="G92" i="17"/>
  <c r="O86" i="17"/>
  <c r="O105" i="17" s="1"/>
  <c r="K19" i="17"/>
  <c r="I92" i="17"/>
  <c r="I94" i="17"/>
  <c r="K111" i="17"/>
  <c r="E111" i="17"/>
  <c r="M48" i="17"/>
  <c r="K92" i="17"/>
  <c r="S48" i="17"/>
  <c r="S100" i="17" s="1"/>
  <c r="E48" i="17"/>
  <c r="E100" i="17" s="1"/>
  <c r="Q86" i="17"/>
  <c r="Q105" i="17" s="1"/>
  <c r="S93" i="17"/>
  <c r="S98" i="17"/>
  <c r="G19" i="17"/>
  <c r="G95" i="17" s="1"/>
  <c r="S86" i="17"/>
  <c r="S105" i="17" s="1"/>
  <c r="O19" i="17"/>
  <c r="O95" i="17" s="1"/>
  <c r="M94" i="17"/>
  <c r="M99" i="17"/>
  <c r="O111" i="17"/>
  <c r="O92" i="17"/>
  <c r="Q92" i="17"/>
  <c r="S111" i="17"/>
  <c r="K104" i="17"/>
  <c r="O104" i="17"/>
  <c r="Q104" i="17"/>
  <c r="S104" i="17"/>
  <c r="E86" i="17"/>
  <c r="E105" i="17" s="1"/>
  <c r="G86" i="17"/>
  <c r="G105" i="17" s="1"/>
  <c r="I86" i="17"/>
  <c r="I105" i="17" s="1"/>
  <c r="M86" i="17"/>
  <c r="M105" i="17" s="1"/>
  <c r="Q86" i="15"/>
  <c r="Q105" i="15" s="1"/>
  <c r="Q111" i="15"/>
  <c r="E19" i="15"/>
  <c r="E95" i="15" s="1"/>
  <c r="S86" i="15"/>
  <c r="S105" i="15" s="1"/>
  <c r="S111" i="15"/>
  <c r="K93" i="15"/>
  <c r="K111" i="15"/>
  <c r="E92" i="15"/>
  <c r="E94" i="15"/>
  <c r="G92" i="15"/>
  <c r="G94" i="15"/>
  <c r="I48" i="15"/>
  <c r="I100" i="15" s="1"/>
  <c r="I92" i="15"/>
  <c r="I99" i="15"/>
  <c r="K104" i="15"/>
  <c r="M92" i="15"/>
  <c r="M104" i="15"/>
  <c r="O104" i="15"/>
  <c r="Q48" i="15"/>
  <c r="Q100" i="15" s="1"/>
  <c r="Q99" i="15"/>
  <c r="G86" i="15"/>
  <c r="G105" i="15" s="1"/>
  <c r="G111" i="15"/>
  <c r="O111" i="15"/>
  <c r="S19" i="15"/>
  <c r="S95" i="15" s="1"/>
  <c r="Q92" i="15"/>
  <c r="Q104" i="15"/>
  <c r="S94" i="15"/>
  <c r="S104" i="15"/>
  <c r="E86" i="15"/>
  <c r="E105" i="15" s="1"/>
  <c r="E111" i="15"/>
  <c r="M93" i="15"/>
  <c r="O93" i="15"/>
  <c r="Q93" i="15"/>
  <c r="I86" i="15"/>
  <c r="I105" i="15" s="1"/>
  <c r="I19" i="15"/>
  <c r="I95" i="15" s="1"/>
  <c r="E48" i="15"/>
  <c r="E100" i="15" s="1"/>
  <c r="G48" i="15"/>
  <c r="G100" i="15" s="1"/>
  <c r="K48" i="15"/>
  <c r="K100" i="15" s="1"/>
  <c r="M48" i="15"/>
  <c r="M100" i="15" s="1"/>
  <c r="O48" i="15"/>
  <c r="O100" i="15" s="1"/>
  <c r="S48" i="15"/>
  <c r="S100" i="15" s="1"/>
  <c r="E92" i="2"/>
  <c r="E83" i="2"/>
  <c r="E102" i="2" s="1"/>
  <c r="E99" i="27" l="1"/>
  <c r="M99" i="27"/>
  <c r="K100" i="19"/>
  <c r="K95" i="17"/>
  <c r="M100" i="17"/>
  <c r="D85" i="27"/>
  <c r="C85" i="27"/>
  <c r="B85" i="27"/>
  <c r="D84" i="27"/>
  <c r="C84" i="27"/>
  <c r="B84" i="27"/>
  <c r="D83" i="27"/>
  <c r="C83" i="27"/>
  <c r="B83" i="27"/>
  <c r="D82" i="27"/>
  <c r="C82" i="27"/>
  <c r="B82" i="27"/>
  <c r="D81" i="27"/>
  <c r="C81" i="27"/>
  <c r="B81" i="27"/>
  <c r="D80" i="27"/>
  <c r="C80" i="27"/>
  <c r="B80" i="27"/>
  <c r="D79" i="27"/>
  <c r="C79" i="27"/>
  <c r="B79" i="27"/>
  <c r="D78" i="27"/>
  <c r="C78" i="27"/>
  <c r="B78" i="27"/>
  <c r="D77" i="27"/>
  <c r="C77" i="27"/>
  <c r="B77" i="27"/>
  <c r="D76" i="27"/>
  <c r="C76" i="27"/>
  <c r="B76" i="27"/>
  <c r="D75" i="27"/>
  <c r="C75" i="27"/>
  <c r="B75" i="27"/>
  <c r="D74" i="27"/>
  <c r="C74" i="27"/>
  <c r="B74" i="27"/>
  <c r="D73" i="27"/>
  <c r="C73" i="27"/>
  <c r="B73" i="27"/>
  <c r="D72" i="27"/>
  <c r="C72" i="27"/>
  <c r="B72" i="27"/>
  <c r="D71" i="27"/>
  <c r="C71" i="27"/>
  <c r="B71" i="27"/>
  <c r="D70" i="27"/>
  <c r="C70" i="27"/>
  <c r="B70" i="27"/>
  <c r="D69" i="27"/>
  <c r="C69" i="27"/>
  <c r="B69" i="27"/>
  <c r="D68" i="27"/>
  <c r="C68" i="27"/>
  <c r="B68" i="27"/>
  <c r="D67" i="27"/>
  <c r="C67" i="27"/>
  <c r="B67" i="27"/>
  <c r="D66" i="27"/>
  <c r="C66" i="27"/>
  <c r="B66" i="27"/>
  <c r="D65" i="27"/>
  <c r="C65" i="27"/>
  <c r="B65" i="27"/>
  <c r="D64" i="27"/>
  <c r="C64" i="27"/>
  <c r="B64" i="27"/>
  <c r="D63" i="27"/>
  <c r="C63" i="27"/>
  <c r="B63" i="27"/>
  <c r="D62" i="27"/>
  <c r="C62" i="27"/>
  <c r="B62" i="27"/>
  <c r="D61" i="27"/>
  <c r="C61" i="27"/>
  <c r="B61" i="27"/>
  <c r="D60" i="27"/>
  <c r="C60" i="27"/>
  <c r="B60" i="27"/>
  <c r="D59" i="27"/>
  <c r="C59" i="27"/>
  <c r="B59" i="27"/>
  <c r="D58" i="27"/>
  <c r="C58" i="27"/>
  <c r="B58" i="27"/>
  <c r="D57" i="27"/>
  <c r="C57" i="27"/>
  <c r="B57" i="27"/>
  <c r="D46" i="27"/>
  <c r="C46" i="27"/>
  <c r="B46" i="27"/>
  <c r="D45" i="27"/>
  <c r="C45" i="27"/>
  <c r="B45" i="27"/>
  <c r="D43" i="27"/>
  <c r="C43" i="27"/>
  <c r="B43" i="27"/>
  <c r="D44" i="27"/>
  <c r="C44" i="27"/>
  <c r="B44"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D32" i="27"/>
  <c r="C32" i="27"/>
  <c r="B32" i="27"/>
  <c r="D31" i="27"/>
  <c r="C31" i="27"/>
  <c r="B31" i="27"/>
  <c r="D30" i="27"/>
  <c r="C30" i="27"/>
  <c r="B30" i="27"/>
  <c r="D29" i="27"/>
  <c r="C29" i="27"/>
  <c r="B29" i="27"/>
  <c r="D28" i="27"/>
  <c r="C28" i="27"/>
  <c r="B28" i="27"/>
  <c r="D27" i="27"/>
  <c r="C27" i="27"/>
  <c r="B27" i="27"/>
  <c r="D16" i="27"/>
  <c r="C16" i="27"/>
  <c r="B16" i="27"/>
  <c r="D12" i="27"/>
  <c r="C12" i="27"/>
  <c r="B12" i="27"/>
  <c r="D15" i="27"/>
  <c r="C15" i="27"/>
  <c r="B15" i="27"/>
  <c r="D14" i="27"/>
  <c r="C14" i="27"/>
  <c r="B14" i="27"/>
  <c r="D13" i="27"/>
  <c r="C13" i="27"/>
  <c r="B13" i="27"/>
  <c r="D11" i="27"/>
  <c r="C11" i="27"/>
  <c r="B11" i="27"/>
  <c r="D10" i="27"/>
  <c r="C10" i="27"/>
  <c r="B10" i="27"/>
  <c r="D9" i="27"/>
  <c r="C9" i="27"/>
  <c r="B9" i="27"/>
  <c r="D8" i="27"/>
  <c r="C8" i="27"/>
  <c r="B8" i="27"/>
  <c r="D6" i="27"/>
  <c r="C6" i="27"/>
  <c r="B6" i="27"/>
  <c r="D7" i="27"/>
  <c r="C7" i="27"/>
  <c r="B7" i="27"/>
  <c r="D85" i="26"/>
  <c r="C85" i="26"/>
  <c r="B85" i="26"/>
  <c r="D84" i="26"/>
  <c r="C84" i="26"/>
  <c r="B84" i="26"/>
  <c r="D83" i="26"/>
  <c r="C83" i="26"/>
  <c r="B83" i="26"/>
  <c r="D82" i="26"/>
  <c r="C82" i="26"/>
  <c r="B82" i="26"/>
  <c r="D81" i="26"/>
  <c r="C81" i="26"/>
  <c r="B81" i="26"/>
  <c r="D80" i="26"/>
  <c r="C80" i="26"/>
  <c r="B80" i="26"/>
  <c r="D79" i="26"/>
  <c r="C79" i="26"/>
  <c r="B79" i="26"/>
  <c r="D78" i="26"/>
  <c r="C78" i="26"/>
  <c r="B78" i="26"/>
  <c r="D77" i="26"/>
  <c r="C77" i="26"/>
  <c r="B77" i="26"/>
  <c r="D76" i="26"/>
  <c r="C76" i="26"/>
  <c r="B76" i="26"/>
  <c r="D75" i="26"/>
  <c r="C75" i="26"/>
  <c r="B75" i="26"/>
  <c r="D74" i="26"/>
  <c r="C74" i="26"/>
  <c r="B74" i="26"/>
  <c r="D73" i="26"/>
  <c r="C73" i="26"/>
  <c r="B73" i="26"/>
  <c r="D72" i="26"/>
  <c r="C72" i="26"/>
  <c r="B72" i="26"/>
  <c r="D71" i="26"/>
  <c r="C71" i="26"/>
  <c r="B71" i="26"/>
  <c r="D70" i="26"/>
  <c r="C70" i="26"/>
  <c r="B70" i="26"/>
  <c r="D69" i="26"/>
  <c r="C69" i="26"/>
  <c r="B69" i="26"/>
  <c r="D68" i="26"/>
  <c r="C68" i="26"/>
  <c r="B68" i="26"/>
  <c r="D67" i="26"/>
  <c r="C67" i="26"/>
  <c r="B67" i="26"/>
  <c r="D66" i="26"/>
  <c r="C66" i="26"/>
  <c r="B66" i="26"/>
  <c r="D65" i="26"/>
  <c r="C65" i="26"/>
  <c r="B65" i="26"/>
  <c r="D64" i="26"/>
  <c r="C64" i="26"/>
  <c r="B64" i="26"/>
  <c r="D63" i="26"/>
  <c r="C63" i="26"/>
  <c r="B63" i="26"/>
  <c r="D62" i="26"/>
  <c r="C62" i="26"/>
  <c r="B62" i="26"/>
  <c r="D61" i="26"/>
  <c r="C61" i="26"/>
  <c r="B61" i="26"/>
  <c r="D60" i="26"/>
  <c r="C60" i="26"/>
  <c r="B60" i="26"/>
  <c r="D59" i="26"/>
  <c r="C59" i="26"/>
  <c r="B59" i="26"/>
  <c r="D58" i="26"/>
  <c r="C58" i="26"/>
  <c r="B58" i="26"/>
  <c r="D57" i="26"/>
  <c r="C57" i="26"/>
  <c r="B57" i="26"/>
  <c r="D46" i="26"/>
  <c r="C46" i="26"/>
  <c r="B46" i="26"/>
  <c r="D45" i="26"/>
  <c r="C45" i="26"/>
  <c r="B45" i="26"/>
  <c r="D43" i="26"/>
  <c r="C43" i="26"/>
  <c r="B43" i="26"/>
  <c r="D44" i="26"/>
  <c r="C44" i="26"/>
  <c r="B44"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D30" i="26"/>
  <c r="C30" i="26"/>
  <c r="B30" i="26"/>
  <c r="D29" i="26"/>
  <c r="C29" i="26"/>
  <c r="B29" i="26"/>
  <c r="D28" i="26"/>
  <c r="C28" i="26"/>
  <c r="B28" i="26"/>
  <c r="D27" i="26"/>
  <c r="C27" i="26"/>
  <c r="B27" i="26"/>
  <c r="D16" i="26"/>
  <c r="C16" i="26"/>
  <c r="B16" i="26"/>
  <c r="D12" i="26"/>
  <c r="C12" i="26"/>
  <c r="B12" i="26"/>
  <c r="D15" i="26"/>
  <c r="C15" i="26"/>
  <c r="B15" i="26"/>
  <c r="D14" i="26"/>
  <c r="C14" i="26"/>
  <c r="B14" i="26"/>
  <c r="D13" i="26"/>
  <c r="C13" i="26"/>
  <c r="B13" i="26"/>
  <c r="D11" i="26"/>
  <c r="C11" i="26"/>
  <c r="B11" i="26"/>
  <c r="D10" i="26"/>
  <c r="C10" i="26"/>
  <c r="B10" i="26"/>
  <c r="D9" i="26"/>
  <c r="C9" i="26"/>
  <c r="B9" i="26"/>
  <c r="D8" i="26"/>
  <c r="C8" i="26"/>
  <c r="B8" i="26"/>
  <c r="D6" i="26"/>
  <c r="C6" i="26"/>
  <c r="B6" i="26"/>
  <c r="D7" i="26"/>
  <c r="C7" i="26"/>
  <c r="B7" i="26"/>
  <c r="D81" i="25"/>
  <c r="C81" i="25"/>
  <c r="B81" i="25"/>
  <c r="D80" i="25"/>
  <c r="C80" i="25"/>
  <c r="B80" i="25"/>
  <c r="D79" i="25"/>
  <c r="C79" i="25"/>
  <c r="B79" i="25"/>
  <c r="D78" i="25"/>
  <c r="C78" i="25"/>
  <c r="B78" i="25"/>
  <c r="D77" i="25"/>
  <c r="C77" i="25"/>
  <c r="B77" i="25"/>
  <c r="D76" i="25"/>
  <c r="C76" i="25"/>
  <c r="B76" i="25"/>
  <c r="D75" i="25"/>
  <c r="C75" i="25"/>
  <c r="B75" i="25"/>
  <c r="D74" i="25"/>
  <c r="C74" i="25"/>
  <c r="B74" i="25"/>
  <c r="D73" i="25"/>
  <c r="C73" i="25"/>
  <c r="B73" i="25"/>
  <c r="D72" i="25"/>
  <c r="C72" i="25"/>
  <c r="B72" i="25"/>
  <c r="D71" i="25"/>
  <c r="C71" i="25"/>
  <c r="B71" i="25"/>
  <c r="D70" i="25"/>
  <c r="C70" i="25"/>
  <c r="B70" i="25"/>
  <c r="D69" i="25"/>
  <c r="C69" i="25"/>
  <c r="B69" i="25"/>
  <c r="D68" i="25"/>
  <c r="C68" i="25"/>
  <c r="B68" i="25"/>
  <c r="D67" i="25"/>
  <c r="C67" i="25"/>
  <c r="B67" i="25"/>
  <c r="D66" i="25"/>
  <c r="C66" i="25"/>
  <c r="B66" i="25"/>
  <c r="D65" i="25"/>
  <c r="C65" i="25"/>
  <c r="B65" i="25"/>
  <c r="D64" i="25"/>
  <c r="C64" i="25"/>
  <c r="B64" i="25"/>
  <c r="D63" i="25"/>
  <c r="C63" i="25"/>
  <c r="B63" i="25"/>
  <c r="D62" i="25"/>
  <c r="C62" i="25"/>
  <c r="B62" i="25"/>
  <c r="D61" i="25"/>
  <c r="C61" i="25"/>
  <c r="B61" i="25"/>
  <c r="D60" i="25"/>
  <c r="C60" i="25"/>
  <c r="B60" i="25"/>
  <c r="D59" i="25"/>
  <c r="C59" i="25"/>
  <c r="B59" i="25"/>
  <c r="D58" i="25"/>
  <c r="C58" i="25"/>
  <c r="B58" i="25"/>
  <c r="D57" i="25"/>
  <c r="C57" i="25"/>
  <c r="B57" i="25"/>
  <c r="D56" i="25"/>
  <c r="C56" i="25"/>
  <c r="B56" i="25"/>
  <c r="D55" i="25"/>
  <c r="C55" i="25"/>
  <c r="B55" i="25"/>
  <c r="D54" i="25"/>
  <c r="C54" i="25"/>
  <c r="B54" i="25"/>
  <c r="D53" i="25"/>
  <c r="C53" i="25"/>
  <c r="B53" i="25"/>
  <c r="D46" i="25"/>
  <c r="C46" i="25"/>
  <c r="B46" i="25"/>
  <c r="D45" i="25"/>
  <c r="C45" i="25"/>
  <c r="B45" i="25"/>
  <c r="D43" i="25"/>
  <c r="C43" i="25"/>
  <c r="B43" i="25"/>
  <c r="D44" i="25"/>
  <c r="C44" i="25"/>
  <c r="B44"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30" i="25"/>
  <c r="C30" i="25"/>
  <c r="B30" i="25"/>
  <c r="D29" i="25"/>
  <c r="C29" i="25"/>
  <c r="B29" i="25"/>
  <c r="D28" i="25"/>
  <c r="C28" i="25"/>
  <c r="B28" i="25"/>
  <c r="D27" i="25"/>
  <c r="C27" i="25"/>
  <c r="B27" i="25"/>
  <c r="D16" i="25"/>
  <c r="C16" i="25"/>
  <c r="B16" i="25"/>
  <c r="D12" i="25"/>
  <c r="C12" i="25"/>
  <c r="B12" i="25"/>
  <c r="D15" i="25"/>
  <c r="C15" i="25"/>
  <c r="B15" i="25"/>
  <c r="D14" i="25"/>
  <c r="C14" i="25"/>
  <c r="B14" i="25"/>
  <c r="D13" i="25"/>
  <c r="C13" i="25"/>
  <c r="B13" i="25"/>
  <c r="D11" i="25"/>
  <c r="C11" i="25"/>
  <c r="B11" i="25"/>
  <c r="D10" i="25"/>
  <c r="C10" i="25"/>
  <c r="B10" i="25"/>
  <c r="D9" i="25"/>
  <c r="C9" i="25"/>
  <c r="B9" i="25"/>
  <c r="D8" i="25"/>
  <c r="C8" i="25"/>
  <c r="B8" i="25"/>
  <c r="D7" i="25"/>
  <c r="C7" i="25"/>
  <c r="B7" i="25"/>
  <c r="D6" i="25"/>
  <c r="C6" i="25"/>
  <c r="B6" i="25"/>
  <c r="G83" i="2" l="1"/>
  <c r="G102" i="2" s="1"/>
  <c r="I83" i="2"/>
  <c r="I102" i="2" s="1"/>
  <c r="K83" i="2"/>
  <c r="K102" i="2" s="1"/>
  <c r="M83" i="2"/>
  <c r="M102" i="2" s="1"/>
  <c r="O83" i="2"/>
  <c r="O102" i="2" s="1"/>
  <c r="Q83" i="2"/>
  <c r="Q102" i="2" s="1"/>
  <c r="S83" i="2"/>
  <c r="S102" i="2" s="1"/>
  <c r="E84" i="2"/>
  <c r="E103" i="2" s="1"/>
  <c r="G84" i="2"/>
  <c r="G103" i="2" s="1"/>
  <c r="I84" i="2"/>
  <c r="I103" i="2" s="1"/>
  <c r="K84" i="2"/>
  <c r="K103" i="2" s="1"/>
  <c r="M84" i="2"/>
  <c r="M103" i="2" s="1"/>
  <c r="O84" i="2"/>
  <c r="O103" i="2" s="1"/>
  <c r="Q84" i="2"/>
  <c r="Q103" i="2" s="1"/>
  <c r="S84" i="2"/>
  <c r="S103" i="2" s="1"/>
  <c r="E85" i="2"/>
  <c r="E104" i="2" s="1"/>
  <c r="G85" i="2"/>
  <c r="G104" i="2" s="1"/>
  <c r="I85" i="2"/>
  <c r="I104" i="2" s="1"/>
  <c r="K85" i="2"/>
  <c r="K104" i="2" s="1"/>
  <c r="M85" i="2"/>
  <c r="M104" i="2" s="1"/>
  <c r="O85" i="2"/>
  <c r="O104" i="2" s="1"/>
  <c r="Q85" i="2"/>
  <c r="Q104" i="2" s="1"/>
  <c r="S85" i="2"/>
  <c r="S104" i="2" s="1"/>
  <c r="S47" i="2"/>
  <c r="S99" i="2" s="1"/>
  <c r="Q47" i="2"/>
  <c r="Q99" i="2" s="1"/>
  <c r="O47" i="2"/>
  <c r="O99" i="2" s="1"/>
  <c r="M47" i="2"/>
  <c r="M99" i="2" s="1"/>
  <c r="K47" i="2"/>
  <c r="K99" i="2" s="1"/>
  <c r="I47" i="2"/>
  <c r="I99" i="2" s="1"/>
  <c r="G47" i="2"/>
  <c r="G99" i="2" s="1"/>
  <c r="E47" i="2"/>
  <c r="E99" i="2" s="1"/>
  <c r="S46" i="2"/>
  <c r="S98" i="2" s="1"/>
  <c r="Q46" i="2"/>
  <c r="Q98" i="2" s="1"/>
  <c r="O46" i="2"/>
  <c r="O98" i="2" s="1"/>
  <c r="M46" i="2"/>
  <c r="M98" i="2" s="1"/>
  <c r="K46" i="2"/>
  <c r="K98" i="2" s="1"/>
  <c r="I46" i="2"/>
  <c r="I98" i="2" s="1"/>
  <c r="G46" i="2"/>
  <c r="G98" i="2" s="1"/>
  <c r="E46" i="2"/>
  <c r="E98" i="2" s="1"/>
  <c r="S45" i="2"/>
  <c r="S97" i="2" s="1"/>
  <c r="Q45" i="2"/>
  <c r="Q97" i="2" s="1"/>
  <c r="O45" i="2"/>
  <c r="O97" i="2" s="1"/>
  <c r="M45" i="2"/>
  <c r="M97" i="2" s="1"/>
  <c r="K45" i="2"/>
  <c r="K97" i="2" s="1"/>
  <c r="I45" i="2"/>
  <c r="I97" i="2" s="1"/>
  <c r="G45" i="2"/>
  <c r="G97" i="2" s="1"/>
  <c r="E45" i="2"/>
  <c r="E97" i="2" s="1"/>
  <c r="S94" i="2"/>
  <c r="Q94" i="2"/>
  <c r="O94" i="2"/>
  <c r="M94" i="2"/>
  <c r="K94" i="2"/>
  <c r="I94" i="2"/>
  <c r="G94" i="2"/>
  <c r="E94" i="2"/>
  <c r="S93" i="2"/>
  <c r="Q93" i="2"/>
  <c r="O93" i="2"/>
  <c r="M93" i="2"/>
  <c r="K93" i="2"/>
  <c r="I93" i="2"/>
  <c r="G93" i="2"/>
  <c r="E93" i="2"/>
  <c r="S92" i="2"/>
  <c r="Q92" i="2"/>
  <c r="O92" i="2"/>
  <c r="M92" i="2"/>
  <c r="K92" i="2"/>
  <c r="I92" i="2"/>
  <c r="G92" i="2"/>
  <c r="M86" i="2" l="1"/>
  <c r="M105" i="2" s="1"/>
  <c r="Q86" i="2"/>
  <c r="Q105" i="2" s="1"/>
  <c r="K86" i="2"/>
  <c r="K105" i="2" s="1"/>
  <c r="G86" i="2"/>
  <c r="G105" i="2" s="1"/>
  <c r="E86" i="2"/>
  <c r="E105" i="2" s="1"/>
  <c r="S86" i="2"/>
  <c r="S105" i="2" s="1"/>
  <c r="O86" i="2"/>
  <c r="O105" i="2" s="1"/>
  <c r="K48" i="2"/>
  <c r="K100" i="2" s="1"/>
  <c r="I86" i="2"/>
  <c r="I105" i="2" s="1"/>
  <c r="O95" i="2"/>
  <c r="G48" i="2"/>
  <c r="G100" i="2" s="1"/>
  <c r="S95" i="2"/>
  <c r="E95" i="2"/>
  <c r="I95" i="2"/>
  <c r="Q95" i="2"/>
  <c r="O48" i="2"/>
  <c r="O100" i="2" s="1"/>
  <c r="G95" i="2"/>
  <c r="Q48" i="2"/>
  <c r="Q100" i="2" s="1"/>
  <c r="K95" i="2"/>
  <c r="M48" i="2"/>
  <c r="M100" i="2" s="1"/>
  <c r="S48" i="2"/>
  <c r="S100" i="2" s="1"/>
  <c r="E48" i="2"/>
  <c r="E100" i="2" s="1"/>
  <c r="I48" i="2"/>
  <c r="I100" i="2" s="1"/>
  <c r="M95" i="2"/>
  <c r="B54" i="2"/>
  <c r="D26" i="19" l="1"/>
  <c r="C26" i="19"/>
  <c r="B26" i="19"/>
  <c r="D25" i="19"/>
  <c r="C25" i="19"/>
  <c r="B25" i="19"/>
  <c r="D29" i="19"/>
  <c r="C29" i="19"/>
  <c r="B29" i="19"/>
  <c r="D40" i="19"/>
  <c r="C40" i="19"/>
  <c r="B40" i="19"/>
  <c r="D30" i="19"/>
  <c r="C30" i="19"/>
  <c r="B30" i="19"/>
  <c r="D28" i="19"/>
  <c r="C28" i="19"/>
  <c r="B28" i="19"/>
  <c r="D44" i="19"/>
  <c r="C44" i="19"/>
  <c r="B44" i="19"/>
  <c r="D27" i="19"/>
  <c r="C27" i="19"/>
  <c r="B27" i="19"/>
  <c r="D31" i="19"/>
  <c r="C31" i="19"/>
  <c r="B31" i="19"/>
  <c r="D42" i="19"/>
  <c r="C42" i="19"/>
  <c r="B42" i="19"/>
  <c r="D34" i="19"/>
  <c r="C34" i="19"/>
  <c r="B34" i="19"/>
  <c r="D41" i="19"/>
  <c r="C41" i="19"/>
  <c r="B41" i="19"/>
  <c r="D43" i="19"/>
  <c r="C43" i="19"/>
  <c r="B43" i="19"/>
  <c r="D35" i="19"/>
  <c r="C35" i="19"/>
  <c r="B35" i="19"/>
  <c r="D39" i="19"/>
  <c r="C39" i="19"/>
  <c r="B39" i="19"/>
  <c r="D38" i="19"/>
  <c r="C38" i="19"/>
  <c r="B38" i="19"/>
  <c r="D33" i="19"/>
  <c r="C33" i="19"/>
  <c r="B33" i="19"/>
  <c r="D37" i="19"/>
  <c r="C37" i="19"/>
  <c r="B37" i="19"/>
  <c r="D36" i="19"/>
  <c r="C36" i="19"/>
  <c r="B36" i="19"/>
  <c r="D32" i="19"/>
  <c r="C32" i="19"/>
  <c r="B32" i="19"/>
  <c r="D26" i="17"/>
  <c r="C26" i="17"/>
  <c r="B26" i="17"/>
  <c r="D8" i="17"/>
  <c r="C8" i="17"/>
  <c r="B8" i="17"/>
  <c r="D6" i="17"/>
  <c r="C6" i="17"/>
  <c r="B6" i="17"/>
  <c r="D5" i="17"/>
  <c r="C5" i="17"/>
  <c r="B5" i="17"/>
  <c r="D15" i="17"/>
  <c r="C15" i="17"/>
  <c r="B15" i="17"/>
  <c r="D7" i="17"/>
  <c r="C7" i="17"/>
  <c r="B7" i="17"/>
  <c r="D12" i="17"/>
  <c r="C12" i="17"/>
  <c r="B12" i="17"/>
  <c r="D25" i="17"/>
  <c r="C25" i="17"/>
  <c r="B25" i="17"/>
  <c r="D11" i="17"/>
  <c r="C11" i="17"/>
  <c r="B11" i="17"/>
  <c r="D10" i="17"/>
  <c r="C10" i="17"/>
  <c r="B10" i="17"/>
  <c r="D9" i="17"/>
  <c r="C9" i="17"/>
  <c r="B9" i="17"/>
  <c r="D29" i="17"/>
  <c r="C29" i="17"/>
  <c r="B29" i="17"/>
  <c r="D40" i="17"/>
  <c r="C40" i="17"/>
  <c r="B40" i="17"/>
  <c r="D30" i="17"/>
  <c r="C30" i="17"/>
  <c r="B30" i="17"/>
  <c r="D14" i="17"/>
  <c r="C14" i="17"/>
  <c r="B14" i="17"/>
  <c r="D13" i="17"/>
  <c r="C13" i="17"/>
  <c r="B13" i="17"/>
  <c r="D28" i="17"/>
  <c r="C28" i="17"/>
  <c r="B28" i="17"/>
  <c r="D44" i="17"/>
  <c r="C44" i="17"/>
  <c r="B44" i="17"/>
  <c r="D27" i="17"/>
  <c r="C27" i="17"/>
  <c r="B27" i="17"/>
  <c r="D31" i="17"/>
  <c r="C31" i="17"/>
  <c r="B31" i="17"/>
  <c r="D42" i="17"/>
  <c r="C42" i="17"/>
  <c r="B42" i="17"/>
  <c r="D34" i="17"/>
  <c r="C34" i="17"/>
  <c r="B34" i="17"/>
  <c r="D41" i="17"/>
  <c r="C41" i="17"/>
  <c r="B41" i="17"/>
  <c r="D43" i="17"/>
  <c r="C43" i="17"/>
  <c r="B43" i="17"/>
  <c r="D35" i="17"/>
  <c r="C35" i="17"/>
  <c r="B35" i="17"/>
  <c r="D39" i="17"/>
  <c r="C39" i="17"/>
  <c r="B39" i="17"/>
  <c r="D38" i="17"/>
  <c r="C38" i="17"/>
  <c r="B38" i="17"/>
  <c r="D33" i="17"/>
  <c r="C33" i="17"/>
  <c r="B33" i="17"/>
  <c r="D37" i="17"/>
  <c r="C37" i="17"/>
  <c r="B37" i="17"/>
  <c r="D36" i="17"/>
  <c r="C36" i="17"/>
  <c r="B36" i="17"/>
  <c r="D32" i="17"/>
  <c r="C32" i="17"/>
  <c r="B32" i="17"/>
  <c r="D57" i="15"/>
  <c r="C57" i="15"/>
  <c r="B57" i="15"/>
  <c r="D66" i="15"/>
  <c r="C66" i="15"/>
  <c r="B66" i="15"/>
  <c r="D8" i="15"/>
  <c r="C8" i="15"/>
  <c r="B8" i="15"/>
  <c r="D68" i="15"/>
  <c r="C68" i="15"/>
  <c r="B68" i="15"/>
  <c r="D65" i="15"/>
  <c r="C65" i="15"/>
  <c r="B65" i="15"/>
  <c r="D6" i="15"/>
  <c r="C6" i="15"/>
  <c r="B6" i="15"/>
  <c r="D5" i="15"/>
  <c r="C5" i="15"/>
  <c r="B5" i="15"/>
  <c r="D55" i="15"/>
  <c r="C55" i="15"/>
  <c r="B55" i="15"/>
  <c r="D67" i="15"/>
  <c r="C67" i="15"/>
  <c r="B67" i="15"/>
  <c r="D15" i="15"/>
  <c r="C15" i="15"/>
  <c r="B15" i="15"/>
  <c r="D7" i="15"/>
  <c r="C7" i="15"/>
  <c r="B7" i="15"/>
  <c r="D11" i="15"/>
  <c r="C11" i="15"/>
  <c r="B11" i="15"/>
  <c r="D58" i="15"/>
  <c r="C58" i="15"/>
  <c r="B58" i="15"/>
  <c r="D14" i="15"/>
  <c r="C14" i="15"/>
  <c r="B14" i="15"/>
  <c r="D10" i="15"/>
  <c r="C10" i="15"/>
  <c r="B10" i="15"/>
  <c r="D54" i="15"/>
  <c r="C54" i="15"/>
  <c r="B54" i="15"/>
  <c r="D64" i="15"/>
  <c r="C64" i="15"/>
  <c r="B64" i="15"/>
  <c r="D9" i="15"/>
  <c r="C9" i="15"/>
  <c r="B9" i="15"/>
  <c r="D13" i="15"/>
  <c r="C13" i="15"/>
  <c r="B13" i="15"/>
  <c r="D12" i="15"/>
  <c r="C12" i="15"/>
  <c r="B12" i="15"/>
  <c r="D75" i="15"/>
  <c r="C75" i="15"/>
  <c r="B75" i="15"/>
  <c r="D62" i="15"/>
  <c r="C62" i="15"/>
  <c r="B62" i="15"/>
  <c r="D60" i="15"/>
  <c r="C60" i="15"/>
  <c r="B60" i="15"/>
  <c r="D73" i="15"/>
  <c r="C73" i="15"/>
  <c r="B73" i="15"/>
  <c r="D61" i="15"/>
  <c r="C61" i="15"/>
  <c r="B61" i="15"/>
  <c r="D59" i="15"/>
  <c r="C59" i="15"/>
  <c r="B59" i="15"/>
  <c r="D56" i="15"/>
  <c r="C56" i="15"/>
  <c r="B56" i="15"/>
  <c r="D80" i="15"/>
  <c r="C80" i="15"/>
  <c r="B80" i="15"/>
  <c r="D74" i="15"/>
  <c r="C74" i="15"/>
  <c r="B74" i="15"/>
  <c r="D76" i="15"/>
  <c r="C76" i="15"/>
  <c r="B76" i="15"/>
  <c r="D78" i="15"/>
  <c r="C78" i="15"/>
  <c r="B78" i="15"/>
  <c r="D71" i="15"/>
  <c r="C71" i="15"/>
  <c r="B71" i="15"/>
  <c r="D72" i="15"/>
  <c r="C72" i="15"/>
  <c r="B72" i="15"/>
  <c r="D82" i="15"/>
  <c r="C82" i="15"/>
  <c r="B82" i="15"/>
  <c r="D81" i="15"/>
  <c r="C81" i="15"/>
  <c r="B81" i="15"/>
  <c r="D79" i="15"/>
  <c r="C79" i="15"/>
  <c r="B79" i="15"/>
  <c r="D63" i="15"/>
  <c r="C63" i="15"/>
  <c r="B63" i="15"/>
  <c r="D69" i="15"/>
  <c r="C69" i="15"/>
  <c r="B69" i="15"/>
  <c r="D70" i="15"/>
  <c r="C70" i="15"/>
  <c r="B70" i="15"/>
  <c r="D77" i="15"/>
  <c r="C77" i="15"/>
  <c r="B77" i="15"/>
  <c r="B36" i="2"/>
  <c r="C36" i="2"/>
  <c r="B63" i="2"/>
  <c r="C63" i="2"/>
  <c r="B79" i="2"/>
  <c r="C79" i="2"/>
  <c r="D57" i="2" l="1"/>
  <c r="C57" i="2"/>
  <c r="B57" i="2"/>
  <c r="D26" i="2"/>
  <c r="C26" i="2"/>
  <c r="B26" i="2"/>
  <c r="D66" i="2"/>
  <c r="C66" i="2"/>
  <c r="B66" i="2"/>
  <c r="B8" i="2"/>
  <c r="D68" i="2"/>
  <c r="C68" i="2"/>
  <c r="B68" i="2"/>
  <c r="D65" i="2"/>
  <c r="C65" i="2"/>
  <c r="B65" i="2"/>
  <c r="D6" i="2"/>
  <c r="C6" i="2"/>
  <c r="D5" i="2"/>
  <c r="C5" i="2"/>
  <c r="B5" i="2"/>
  <c r="D55" i="2"/>
  <c r="C55" i="2"/>
  <c r="B55" i="2"/>
  <c r="D67" i="2"/>
  <c r="C67" i="2"/>
  <c r="B67" i="2"/>
  <c r="D15" i="2"/>
  <c r="C15" i="2"/>
  <c r="B15" i="2"/>
  <c r="D7" i="2"/>
  <c r="C7" i="2"/>
  <c r="B7" i="2"/>
  <c r="D11" i="2"/>
  <c r="C11" i="2"/>
  <c r="B11" i="2"/>
  <c r="D25" i="2"/>
  <c r="C25" i="2"/>
  <c r="B25" i="2"/>
  <c r="D58" i="2"/>
  <c r="C58" i="2"/>
  <c r="B58" i="2"/>
  <c r="D14" i="2"/>
  <c r="C14" i="2"/>
  <c r="B14" i="2"/>
  <c r="D10" i="2"/>
  <c r="C10" i="2"/>
  <c r="B10" i="2"/>
  <c r="D54" i="2"/>
  <c r="C54" i="2"/>
  <c r="D64" i="2"/>
  <c r="C64" i="2"/>
  <c r="B64" i="2"/>
  <c r="B9" i="2"/>
  <c r="D29" i="2"/>
  <c r="C29" i="2"/>
  <c r="B29" i="2"/>
  <c r="D40" i="2"/>
  <c r="C40" i="2"/>
  <c r="B40" i="2"/>
  <c r="D30" i="2"/>
  <c r="C30" i="2"/>
  <c r="B30" i="2"/>
  <c r="D13" i="2"/>
  <c r="C13" i="2"/>
  <c r="B13" i="2"/>
  <c r="D12" i="2"/>
  <c r="C12" i="2"/>
  <c r="B12" i="2"/>
  <c r="D28" i="2"/>
  <c r="C28" i="2"/>
  <c r="B28" i="2"/>
  <c r="D44" i="2"/>
  <c r="C44" i="2"/>
  <c r="B44" i="2"/>
  <c r="D27" i="2"/>
  <c r="C27" i="2"/>
  <c r="B27" i="2"/>
  <c r="D31" i="2"/>
  <c r="C31" i="2"/>
  <c r="B31" i="2"/>
  <c r="D75" i="2"/>
  <c r="C75" i="2"/>
  <c r="B75" i="2"/>
  <c r="D62" i="2"/>
  <c r="C62" i="2"/>
  <c r="B62" i="2"/>
  <c r="D42" i="2"/>
  <c r="C42" i="2"/>
  <c r="B42" i="2"/>
  <c r="D60" i="2"/>
  <c r="C60" i="2"/>
  <c r="B60" i="2"/>
  <c r="D73" i="2"/>
  <c r="C73" i="2"/>
  <c r="B73" i="2"/>
  <c r="D34" i="2"/>
  <c r="C34" i="2"/>
  <c r="B34" i="2"/>
  <c r="D61" i="2"/>
  <c r="C61" i="2"/>
  <c r="B61" i="2"/>
  <c r="D41" i="2"/>
  <c r="C41" i="2"/>
  <c r="B41" i="2"/>
  <c r="D59" i="2"/>
  <c r="C59" i="2"/>
  <c r="B59" i="2"/>
  <c r="D56" i="2"/>
  <c r="C56" i="2"/>
  <c r="B56" i="2"/>
  <c r="D80" i="2"/>
  <c r="C80" i="2"/>
  <c r="B80" i="2"/>
  <c r="D74" i="2"/>
  <c r="C74" i="2"/>
  <c r="B74" i="2"/>
  <c r="D43" i="2"/>
  <c r="C43" i="2"/>
  <c r="B43" i="2"/>
  <c r="D35" i="2"/>
  <c r="C35" i="2"/>
  <c r="B35" i="2"/>
  <c r="D76" i="2"/>
  <c r="C76" i="2"/>
  <c r="B76" i="2"/>
  <c r="D39" i="2"/>
  <c r="C39" i="2"/>
  <c r="B39" i="2"/>
  <c r="D78" i="2"/>
  <c r="C78" i="2"/>
  <c r="B78" i="2"/>
  <c r="D38" i="2"/>
  <c r="C38" i="2"/>
  <c r="B38" i="2"/>
  <c r="D71" i="2"/>
  <c r="C71" i="2"/>
  <c r="B71" i="2"/>
  <c r="D72" i="2"/>
  <c r="C72" i="2"/>
  <c r="B72" i="2"/>
  <c r="D33" i="2"/>
  <c r="C33" i="2"/>
  <c r="B33" i="2"/>
  <c r="D82" i="2"/>
  <c r="C82" i="2"/>
  <c r="B82" i="2"/>
  <c r="D81" i="2"/>
  <c r="C81" i="2"/>
  <c r="B81" i="2"/>
  <c r="D37" i="2"/>
  <c r="C37" i="2"/>
  <c r="B37" i="2"/>
  <c r="D79" i="2"/>
  <c r="D63" i="2"/>
  <c r="D36" i="2"/>
  <c r="D69" i="2"/>
  <c r="C69" i="2"/>
  <c r="B69" i="2"/>
  <c r="D70" i="2"/>
  <c r="C70" i="2"/>
  <c r="B70" i="2"/>
  <c r="D32" i="2"/>
  <c r="C32" i="2"/>
  <c r="B32" i="2"/>
  <c r="D77" i="2"/>
  <c r="C77" i="2"/>
  <c r="B77" i="2"/>
</calcChain>
</file>

<file path=xl/sharedStrings.xml><?xml version="1.0" encoding="utf-8"?>
<sst xmlns="http://schemas.openxmlformats.org/spreadsheetml/2006/main" count="8747" uniqueCount="599">
  <si>
    <t>Variety</t>
  </si>
  <si>
    <t>Average</t>
  </si>
  <si>
    <t>Standard Error</t>
  </si>
  <si>
    <t xml:space="preserve"> </t>
  </si>
  <si>
    <t>Location</t>
  </si>
  <si>
    <t>AgResearch and Education Center</t>
  </si>
  <si>
    <t>Soil Type</t>
  </si>
  <si>
    <t>Column2</t>
  </si>
  <si>
    <t>Column1</t>
  </si>
  <si>
    <t>Column4</t>
  </si>
  <si>
    <t>Column5</t>
  </si>
  <si>
    <t>Column7</t>
  </si>
  <si>
    <t>Dickson Silt Loam</t>
  </si>
  <si>
    <t>Knoxville</t>
  </si>
  <si>
    <t>East Tennessee</t>
  </si>
  <si>
    <t>Shady Loam</t>
  </si>
  <si>
    <t>Milan</t>
  </si>
  <si>
    <t>Spring Hill</t>
  </si>
  <si>
    <t xml:space="preserve">Middle Tennessee </t>
  </si>
  <si>
    <t>Company</t>
  </si>
  <si>
    <t>Variety/Hybrid</t>
  </si>
  <si>
    <t>Group</t>
  </si>
  <si>
    <t>Seeding Depth (in)</t>
  </si>
  <si>
    <t>Mountain View Seeds</t>
  </si>
  <si>
    <t>Annual Ryegrass</t>
  </si>
  <si>
    <t xml:space="preserve">1 - 2 </t>
  </si>
  <si>
    <t>Smith Seed</t>
  </si>
  <si>
    <t>Lowboy</t>
  </si>
  <si>
    <t>OreGro</t>
  </si>
  <si>
    <t>Barley</t>
  </si>
  <si>
    <t>Virginia Tech</t>
  </si>
  <si>
    <t>Secretariat</t>
  </si>
  <si>
    <t>Green Cover Seed</t>
  </si>
  <si>
    <t xml:space="preserve">Cosaque </t>
  </si>
  <si>
    <t>Cereal Rye</t>
  </si>
  <si>
    <t>Yankee</t>
  </si>
  <si>
    <t>Pennington Seed</t>
  </si>
  <si>
    <t>Wheat</t>
  </si>
  <si>
    <t>Bob</t>
  </si>
  <si>
    <t>1 - 2</t>
  </si>
  <si>
    <t>Vetch, Common</t>
  </si>
  <si>
    <t xml:space="preserve">AU Merit </t>
  </si>
  <si>
    <t>Vetch, Hairy</t>
  </si>
  <si>
    <t>Patagonia Inta</t>
  </si>
  <si>
    <t>Purple Bounty</t>
  </si>
  <si>
    <t>WinterKing</t>
  </si>
  <si>
    <t>Vetch, Woolypod</t>
  </si>
  <si>
    <t>Winter Pea</t>
  </si>
  <si>
    <t>Double OO</t>
  </si>
  <si>
    <t>GrasslandOregon</t>
  </si>
  <si>
    <t>Windham</t>
  </si>
  <si>
    <t>Bates RS4</t>
  </si>
  <si>
    <t>Extender</t>
  </si>
  <si>
    <t>Brassica</t>
  </si>
  <si>
    <t>0.25 - 0.5</t>
  </si>
  <si>
    <t>Impact</t>
  </si>
  <si>
    <t>Collards</t>
  </si>
  <si>
    <t>Hyb. Brassica</t>
  </si>
  <si>
    <t>Radish</t>
  </si>
  <si>
    <t>Digger</t>
  </si>
  <si>
    <t>Smart</t>
  </si>
  <si>
    <t>Turnip</t>
  </si>
  <si>
    <t>Clover, Balansa</t>
  </si>
  <si>
    <t>Paradana</t>
  </si>
  <si>
    <t>Viper</t>
  </si>
  <si>
    <t>Balady</t>
  </si>
  <si>
    <t>Clover, Berseem</t>
  </si>
  <si>
    <t>AU Sunrise</t>
  </si>
  <si>
    <t>Clover, Crimson</t>
  </si>
  <si>
    <t xml:space="preserve">Dixie </t>
  </si>
  <si>
    <t>Clover, Red</t>
  </si>
  <si>
    <t>GA9909</t>
  </si>
  <si>
    <t>Big Red</t>
  </si>
  <si>
    <t>White Cloud</t>
  </si>
  <si>
    <t>Viva</t>
  </si>
  <si>
    <t>Vivant</t>
  </si>
  <si>
    <t>Aerifi</t>
  </si>
  <si>
    <t>Hilliard</t>
  </si>
  <si>
    <t>Liberty 5658</t>
  </si>
  <si>
    <t>VNS</t>
  </si>
  <si>
    <t>Blaze</t>
  </si>
  <si>
    <t>May</t>
  </si>
  <si>
    <t>Height (in)</t>
  </si>
  <si>
    <t>Nov</t>
  </si>
  <si>
    <t>Feb</t>
  </si>
  <si>
    <t>Apr</t>
  </si>
  <si>
    <t>Wintergrazer 70</t>
  </si>
  <si>
    <t>Cereal</t>
  </si>
  <si>
    <t>Legume</t>
  </si>
  <si>
    <t>ANOVA p-values</t>
  </si>
  <si>
    <t>- Variety</t>
  </si>
  <si>
    <t>&lt;0.001</t>
  </si>
  <si>
    <t>- Location</t>
  </si>
  <si>
    <t>- Variety x Location</t>
  </si>
  <si>
    <t>L-U</t>
  </si>
  <si>
    <t>K-Q</t>
  </si>
  <si>
    <t>I-N</t>
  </si>
  <si>
    <t>E-G</t>
  </si>
  <si>
    <t>M-Q</t>
  </si>
  <si>
    <t>N-T</t>
  </si>
  <si>
    <t>M-O</t>
  </si>
  <si>
    <t>E-H</t>
  </si>
  <si>
    <t>D-F</t>
  </si>
  <si>
    <t>P-R</t>
  </si>
  <si>
    <t>M-U</t>
  </si>
  <si>
    <t>G-M</t>
  </si>
  <si>
    <t>H-K</t>
  </si>
  <si>
    <t>E-L</t>
  </si>
  <si>
    <t>K-P</t>
  </si>
  <si>
    <t>L-S</t>
  </si>
  <si>
    <t>N-P</t>
  </si>
  <si>
    <t>F-K</t>
  </si>
  <si>
    <t>D</t>
  </si>
  <si>
    <t>L-Q</t>
  </si>
  <si>
    <t>P-W</t>
  </si>
  <si>
    <t>J-P</t>
  </si>
  <si>
    <t>G-J</t>
  </si>
  <si>
    <t>E-K</t>
  </si>
  <si>
    <t>P-U</t>
  </si>
  <si>
    <t>E-J</t>
  </si>
  <si>
    <t>M-R</t>
  </si>
  <si>
    <t>Q-X</t>
  </si>
  <si>
    <t>F-I</t>
  </si>
  <si>
    <t>O-T</t>
  </si>
  <si>
    <t>G-K</t>
  </si>
  <si>
    <t>DE</t>
  </si>
  <si>
    <t>N-R</t>
  </si>
  <si>
    <t>D-G</t>
  </si>
  <si>
    <t>E-I</t>
  </si>
  <si>
    <t>J-N</t>
  </si>
  <si>
    <t>R-U</t>
  </si>
  <si>
    <t>MN</t>
  </si>
  <si>
    <t>H-N</t>
  </si>
  <si>
    <t>C</t>
  </si>
  <si>
    <t>T-Z</t>
  </si>
  <si>
    <t>P-V</t>
  </si>
  <si>
    <t>H-L</t>
  </si>
  <si>
    <t>S-U</t>
  </si>
  <si>
    <t>U-AA</t>
  </si>
  <si>
    <t>N-Q</t>
  </si>
  <si>
    <t>E</t>
  </si>
  <si>
    <t>V-BB</t>
  </si>
  <si>
    <t>K-O</t>
  </si>
  <si>
    <t>Q-S</t>
  </si>
  <si>
    <t>TU</t>
  </si>
  <si>
    <t>O-Q</t>
  </si>
  <si>
    <t>L-R</t>
  </si>
  <si>
    <t>X-BB</t>
  </si>
  <si>
    <t>Q-W</t>
  </si>
  <si>
    <t>O-R</t>
  </si>
  <si>
    <t>O-U</t>
  </si>
  <si>
    <t>T-X</t>
  </si>
  <si>
    <t>Y-BB</t>
  </si>
  <si>
    <t>M-T</t>
  </si>
  <si>
    <t>L-P</t>
  </si>
  <si>
    <t>RS</t>
  </si>
  <si>
    <t>U</t>
  </si>
  <si>
    <t>H-M</t>
  </si>
  <si>
    <t>AA-BB</t>
  </si>
  <si>
    <t>S-W</t>
  </si>
  <si>
    <t>H-O</t>
  </si>
  <si>
    <t>AB</t>
  </si>
  <si>
    <t>A</t>
  </si>
  <si>
    <t>BC</t>
  </si>
  <si>
    <t>A-E</t>
  </si>
  <si>
    <t>A-C</t>
  </si>
  <si>
    <t>B</t>
  </si>
  <si>
    <t>A-H</t>
  </si>
  <si>
    <t>B-E</t>
  </si>
  <si>
    <t>D-H</t>
  </si>
  <si>
    <t>C-G</t>
  </si>
  <si>
    <t>I-O</t>
  </si>
  <si>
    <t>A-I</t>
  </si>
  <si>
    <t>B-F</t>
  </si>
  <si>
    <t>CD</t>
  </si>
  <si>
    <t>B-K</t>
  </si>
  <si>
    <t>A-D</t>
  </si>
  <si>
    <t>B-M</t>
  </si>
  <si>
    <t>B-L</t>
  </si>
  <si>
    <t>G-L</t>
  </si>
  <si>
    <t>Q-U</t>
  </si>
  <si>
    <t>D-P</t>
  </si>
  <si>
    <t>G-O</t>
  </si>
  <si>
    <t>F-H</t>
  </si>
  <si>
    <t>I-M</t>
  </si>
  <si>
    <t>EF</t>
  </si>
  <si>
    <t>E-Q</t>
  </si>
  <si>
    <t>F-R</t>
  </si>
  <si>
    <t>H-P</t>
  </si>
  <si>
    <t>K-M</t>
  </si>
  <si>
    <t>H-T</t>
  </si>
  <si>
    <t>C-E</t>
  </si>
  <si>
    <t>F-L</t>
  </si>
  <si>
    <t>I-K</t>
  </si>
  <si>
    <t>I-U</t>
  </si>
  <si>
    <t>J-U</t>
  </si>
  <si>
    <t>I-P</t>
  </si>
  <si>
    <t>C-F</t>
  </si>
  <si>
    <t>B-G</t>
  </si>
  <si>
    <t>K-U</t>
  </si>
  <si>
    <t>GH</t>
  </si>
  <si>
    <t>P-T</t>
  </si>
  <si>
    <t>N-V</t>
  </si>
  <si>
    <t>M-S</t>
  </si>
  <si>
    <t>O-S</t>
  </si>
  <si>
    <t>O-W</t>
  </si>
  <si>
    <t>J-O</t>
  </si>
  <si>
    <t>L-O</t>
  </si>
  <si>
    <t>S-Z</t>
  </si>
  <si>
    <t>J-L</t>
  </si>
  <si>
    <t>W</t>
  </si>
  <si>
    <t>M</t>
  </si>
  <si>
    <t>V-X</t>
  </si>
  <si>
    <t>D-I</t>
  </si>
  <si>
    <t>B-D</t>
  </si>
  <si>
    <t>IJ</t>
  </si>
  <si>
    <t>A-F</t>
  </si>
  <si>
    <t>G-I</t>
  </si>
  <si>
    <t>R-T</t>
  </si>
  <si>
    <t>A-G</t>
  </si>
  <si>
    <t>L</t>
  </si>
  <si>
    <t>P-S</t>
  </si>
  <si>
    <t>F-J</t>
  </si>
  <si>
    <t>HI</t>
  </si>
  <si>
    <t>A-J</t>
  </si>
  <si>
    <t>KL</t>
  </si>
  <si>
    <t>M-P</t>
  </si>
  <si>
    <t>C-N</t>
  </si>
  <si>
    <t>G-N</t>
  </si>
  <si>
    <t>D-O</t>
  </si>
  <si>
    <t>ST</t>
  </si>
  <si>
    <t>FG</t>
  </si>
  <si>
    <t>XY</t>
  </si>
  <si>
    <t>Q-V</t>
  </si>
  <si>
    <t>E-R</t>
  </si>
  <si>
    <t>J-Q</t>
  </si>
  <si>
    <t>T-V</t>
  </si>
  <si>
    <t>F-S</t>
  </si>
  <si>
    <t>S-X</t>
  </si>
  <si>
    <t>G-T</t>
  </si>
  <si>
    <t>N-U</t>
  </si>
  <si>
    <t>I-L</t>
  </si>
  <si>
    <t>Y</t>
  </si>
  <si>
    <t>R-X</t>
  </si>
  <si>
    <t>R-Y</t>
  </si>
  <si>
    <t>R-W</t>
  </si>
  <si>
    <t>T</t>
  </si>
  <si>
    <t>U-X</t>
  </si>
  <si>
    <t>W-BB</t>
  </si>
  <si>
    <t>T-W</t>
  </si>
  <si>
    <t>U-W</t>
  </si>
  <si>
    <t>L-N</t>
  </si>
  <si>
    <t>W-Y</t>
  </si>
  <si>
    <t>UV</t>
  </si>
  <si>
    <t>Z-BB</t>
  </si>
  <si>
    <t>VW</t>
  </si>
  <si>
    <t>PQ</t>
  </si>
  <si>
    <t>WX</t>
  </si>
  <si>
    <t>U-Y</t>
  </si>
  <si>
    <t>V-Y</t>
  </si>
  <si>
    <t/>
  </si>
  <si>
    <t>Q</t>
  </si>
  <si>
    <t>S</t>
  </si>
  <si>
    <t>X</t>
  </si>
  <si>
    <t>V</t>
  </si>
  <si>
    <t>Namoi</t>
  </si>
  <si>
    <t>Centurion</t>
  </si>
  <si>
    <t>Jackpot </t>
  </si>
  <si>
    <t>FIXatioN</t>
  </si>
  <si>
    <r>
      <t>Apr</t>
    </r>
    <r>
      <rPr>
        <b/>
        <vertAlign val="superscript"/>
        <sz val="10"/>
        <color theme="0"/>
        <rFont val="Arial"/>
        <family val="2"/>
      </rPr>
      <t>†</t>
    </r>
  </si>
  <si>
    <t>CC19028</t>
  </si>
  <si>
    <t>CC19032</t>
  </si>
  <si>
    <t>CC19020</t>
  </si>
  <si>
    <t>CC19019</t>
  </si>
  <si>
    <t>CC19034</t>
  </si>
  <si>
    <t>CC19056</t>
  </si>
  <si>
    <t>CC19026</t>
  </si>
  <si>
    <t>CC19035</t>
  </si>
  <si>
    <t>CC19030</t>
  </si>
  <si>
    <t>CC19031</t>
  </si>
  <si>
    <t>CC19033</t>
  </si>
  <si>
    <t>CC19022</t>
  </si>
  <si>
    <t>CC19021</t>
  </si>
  <si>
    <t>CC19036</t>
  </si>
  <si>
    <t>CC19025</t>
  </si>
  <si>
    <t>CC19011</t>
  </si>
  <si>
    <t>CC19027</t>
  </si>
  <si>
    <t>CC19012</t>
  </si>
  <si>
    <t>CC19014</t>
  </si>
  <si>
    <t>CC19023</t>
  </si>
  <si>
    <t>CC19029</t>
  </si>
  <si>
    <t>CC19050</t>
  </si>
  <si>
    <t>CC19053</t>
  </si>
  <si>
    <t>CC19017</t>
  </si>
  <si>
    <t>CC19054</t>
  </si>
  <si>
    <t>CC19009</t>
  </si>
  <si>
    <t>CC19018</t>
  </si>
  <si>
    <t>CC19061</t>
  </si>
  <si>
    <t>CC19008</t>
  </si>
  <si>
    <t>CC19055</t>
  </si>
  <si>
    <t>CC19024</t>
  </si>
  <si>
    <t>CC19007</t>
  </si>
  <si>
    <t>CC19003</t>
  </si>
  <si>
    <t>CC19015</t>
  </si>
  <si>
    <t>CC19004</t>
  </si>
  <si>
    <t>CC19044</t>
  </si>
  <si>
    <t>CC19045</t>
  </si>
  <si>
    <t>CC19006</t>
  </si>
  <si>
    <t>CC19010</t>
  </si>
  <si>
    <t>CC19005</t>
  </si>
  <si>
    <t>CC19041</t>
  </si>
  <si>
    <t>CC19063</t>
  </si>
  <si>
    <t>CC19048</t>
  </si>
  <si>
    <t>CC19042</t>
  </si>
  <si>
    <t>CC19046</t>
  </si>
  <si>
    <t>CC19052</t>
  </si>
  <si>
    <t>CC19001</t>
  </si>
  <si>
    <t>CC19043</t>
  </si>
  <si>
    <t>CC19039</t>
  </si>
  <si>
    <t>CC19047</t>
  </si>
  <si>
    <t>CC19058</t>
  </si>
  <si>
    <t>CC19049</t>
  </si>
  <si>
    <t>CC19038</t>
  </si>
  <si>
    <t>CC19037</t>
  </si>
  <si>
    <t>CC19060</t>
  </si>
  <si>
    <t>CC19059</t>
  </si>
  <si>
    <t>CC19040</t>
  </si>
  <si>
    <t>CC19057</t>
  </si>
  <si>
    <t>CC19002</t>
  </si>
  <si>
    <t>CC19051</t>
  </si>
  <si>
    <t>Driller</t>
  </si>
  <si>
    <t>Frosty</t>
  </si>
  <si>
    <t>Kentucky Pride</t>
  </si>
  <si>
    <t>WyoWinter (1)</t>
  </si>
  <si>
    <t>WyoWinter (2)</t>
  </si>
  <si>
    <t>Survivor</t>
  </si>
  <si>
    <t>D-K</t>
  </si>
  <si>
    <t>H-Q</t>
  </si>
  <si>
    <t>F-Q</t>
  </si>
  <si>
    <t>J</t>
  </si>
  <si>
    <t>H-J</t>
  </si>
  <si>
    <t>F-N</t>
  </si>
  <si>
    <t>B-J</t>
  </si>
  <si>
    <t>G-Q</t>
  </si>
  <si>
    <t>F-M</t>
  </si>
  <si>
    <t>D-N</t>
  </si>
  <si>
    <t>G-P</t>
  </si>
  <si>
    <t>G</t>
  </si>
  <si>
    <t>D-L</t>
  </si>
  <si>
    <t>C-J</t>
  </si>
  <si>
    <t>L-T</t>
  </si>
  <si>
    <t>J-T</t>
  </si>
  <si>
    <t>Z-A</t>
  </si>
  <si>
    <t>R</t>
  </si>
  <si>
    <t>N-S</t>
  </si>
  <si>
    <t>P-X</t>
  </si>
  <si>
    <t>B-H</t>
  </si>
  <si>
    <t>V-Z</t>
  </si>
  <si>
    <t>C-H</t>
  </si>
  <si>
    <t>B-I</t>
  </si>
  <si>
    <t>E-P</t>
  </si>
  <si>
    <t>I-Q</t>
  </si>
  <si>
    <t>K-S</t>
  </si>
  <si>
    <t>I-R</t>
  </si>
  <si>
    <t>J-S</t>
  </si>
  <si>
    <t>H-R</t>
  </si>
  <si>
    <t>Q-T</t>
  </si>
  <si>
    <t>B-N</t>
  </si>
  <si>
    <t>K-T</t>
  </si>
  <si>
    <t>K-V</t>
  </si>
  <si>
    <t>I-S</t>
  </si>
  <si>
    <t>F-O</t>
  </si>
  <si>
    <t>K-R</t>
  </si>
  <si>
    <t>B-O</t>
  </si>
  <si>
    <t>C-O</t>
  </si>
  <si>
    <t>QR</t>
  </si>
  <si>
    <t>O-X</t>
  </si>
  <si>
    <t>C-P</t>
  </si>
  <si>
    <t>N-W</t>
  </si>
  <si>
    <t>D-J</t>
  </si>
  <si>
    <t>J-R</t>
  </si>
  <si>
    <t>A-K</t>
  </si>
  <si>
    <t>Y-A</t>
  </si>
  <si>
    <t>M-X</t>
  </si>
  <si>
    <t>E-M</t>
  </si>
  <si>
    <t>H</t>
  </si>
  <si>
    <t>(-A</t>
  </si>
  <si>
    <t>G-R</t>
  </si>
  <si>
    <t>OP</t>
  </si>
  <si>
    <t>L-W</t>
  </si>
  <si>
    <t>M-V</t>
  </si>
  <si>
    <t>W-A</t>
  </si>
  <si>
    <t>X-A</t>
  </si>
  <si>
    <t>P</t>
  </si>
  <si>
    <t>O-V</t>
  </si>
  <si>
    <t>J-M</t>
  </si>
  <si>
    <t>N-Y</t>
  </si>
  <si>
    <t>I</t>
  </si>
  <si>
    <t>U-Z</t>
  </si>
  <si>
    <t>Q-Y</t>
  </si>
  <si>
    <t>X-Z</t>
  </si>
  <si>
    <t>L-V</t>
  </si>
  <si>
    <t>K-N</t>
  </si>
  <si>
    <t>LM</t>
  </si>
  <si>
    <t>C-K</t>
  </si>
  <si>
    <t>YZ</t>
  </si>
  <si>
    <t>W-Z</t>
  </si>
  <si>
    <t>M-W</t>
  </si>
  <si>
    <t>S-Y</t>
  </si>
  <si>
    <t>R-Z</t>
  </si>
  <si>
    <t>Z</t>
  </si>
  <si>
    <t>O-Y</t>
  </si>
  <si>
    <t>N</t>
  </si>
  <si>
    <t>P-Y</t>
  </si>
  <si>
    <t>T-Y</t>
  </si>
  <si>
    <t>NO</t>
  </si>
  <si>
    <t>I-T</t>
  </si>
  <si>
    <t>F-P</t>
  </si>
  <si>
    <t>E-N</t>
  </si>
  <si>
    <t>C-I</t>
  </si>
  <si>
    <t>D-M</t>
  </si>
  <si>
    <t>C-L</t>
  </si>
  <si>
    <t>C-M</t>
  </si>
  <si>
    <t>S-V</t>
  </si>
  <si>
    <t>R-V</t>
  </si>
  <si>
    <t>ETREC</t>
  </si>
  <si>
    <t>MTREC</t>
  </si>
  <si>
    <t>RECM</t>
  </si>
  <si>
    <t>Avg.</t>
  </si>
  <si>
    <t>Min</t>
  </si>
  <si>
    <t>Max</t>
  </si>
  <si>
    <t>Range</t>
  </si>
  <si>
    <t>Planting</t>
  </si>
  <si>
    <t>Elbon (1)</t>
  </si>
  <si>
    <t>Elbon (2)</t>
  </si>
  <si>
    <t>VNS (1)</t>
  </si>
  <si>
    <t>VNS (2)</t>
  </si>
  <si>
    <t>SERALPHA</t>
  </si>
  <si>
    <t>SERWF19</t>
  </si>
  <si>
    <t>Goku</t>
  </si>
  <si>
    <t>NF95319B</t>
  </si>
  <si>
    <t>NF97325</t>
  </si>
  <si>
    <t>NF99362</t>
  </si>
  <si>
    <t>Bolsena</t>
  </si>
  <si>
    <t>SECCM18</t>
  </si>
  <si>
    <t>Villana</t>
  </si>
  <si>
    <t>Across Groups</t>
  </si>
  <si>
    <t>Brassicas</t>
  </si>
  <si>
    <t>Cereals</t>
  </si>
  <si>
    <t>Legumes</t>
  </si>
  <si>
    <t>Contact</t>
  </si>
  <si>
    <t>Phone</t>
  </si>
  <si>
    <t>Email</t>
  </si>
  <si>
    <t>Web site</t>
  </si>
  <si>
    <t>Table 2. Contact information for cover crop seed companies submitting varieties evaluated in tests in Tennessee during 2019 - 2020.</t>
  </si>
  <si>
    <t>GrassslandOregon</t>
  </si>
  <si>
    <t>Table 1. Characteristics of cover crop varieties evaluated during 2019-2020.</t>
  </si>
  <si>
    <t xml:space="preserve">Table 3.  Location information from University of Tennessee AgResearch and Education Centers where crop variety trials were conducted during 2019-2020. </t>
  </si>
  <si>
    <t>Keith Berns</t>
  </si>
  <si>
    <t>402--469-6784</t>
  </si>
  <si>
    <t>keith@greencoverseed.com</t>
  </si>
  <si>
    <t>Mark Thomas</t>
  </si>
  <si>
    <t>903-949-7099</t>
  </si>
  <si>
    <t>markt@mtviewseeds.com</t>
  </si>
  <si>
    <t>www.mtviewseeds.com</t>
  </si>
  <si>
    <t>Noble Research Institute</t>
  </si>
  <si>
    <t>Jeff Moen</t>
  </si>
  <si>
    <t>580-224-6205</t>
  </si>
  <si>
    <t>jsmoen@noble.org</t>
  </si>
  <si>
    <t>noble.org</t>
  </si>
  <si>
    <t>Drew Denman</t>
  </si>
  <si>
    <t>706-612-8534</t>
  </si>
  <si>
    <t>ddenman@central.com</t>
  </si>
  <si>
    <t>pennington.com</t>
  </si>
  <si>
    <t>Smith Seed Services</t>
  </si>
  <si>
    <t>Jonathan Rupert</t>
  </si>
  <si>
    <t>888-550-2930</t>
  </si>
  <si>
    <t>jrupert@smithseed.com</t>
  </si>
  <si>
    <t>smithseed.com</t>
  </si>
  <si>
    <t>Dustin Herb</t>
  </si>
  <si>
    <t>541-990-2141</t>
  </si>
  <si>
    <t>dustin.herb@nutrien.com</t>
  </si>
  <si>
    <t>Phillip Browning</t>
  </si>
  <si>
    <t>804-472-3500</t>
  </si>
  <si>
    <t>virginiacrop.org</t>
  </si>
  <si>
    <t>oregroseeds.com</t>
  </si>
  <si>
    <t>greencoverseed.com</t>
  </si>
  <si>
    <t>grasslandoregon.com</t>
  </si>
  <si>
    <t>SB255</t>
  </si>
  <si>
    <t>Seedway</t>
  </si>
  <si>
    <t>Seedway, LLC</t>
  </si>
  <si>
    <t>Jerry Davis</t>
  </si>
  <si>
    <t>610-967-4131</t>
  </si>
  <si>
    <t>jdavis@seedway.com</t>
  </si>
  <si>
    <t>seedway.com</t>
  </si>
  <si>
    <t>vcia.manager@gmail.com</t>
  </si>
  <si>
    <t>Loring Silt Loam</t>
  </si>
  <si>
    <t>503-566-9900</t>
  </si>
  <si>
    <t>info@goseed.com</t>
  </si>
  <si>
    <t>Jerry Hall</t>
  </si>
  <si>
    <t>Fall Eval.</t>
  </si>
  <si>
    <t>Winter Eval.</t>
  </si>
  <si>
    <t>Spring Eval. 1</t>
  </si>
  <si>
    <t>Spring Eval. 2</t>
  </si>
  <si>
    <t>Z-AA</t>
  </si>
  <si>
    <t>Common Name</t>
  </si>
  <si>
    <t>Canopy Cover (%)</t>
  </si>
  <si>
    <t xml:space="preserve">Table 4-a. Across location mean biomass, canopy cover, and height of 60 cover crop varieties evaluated in small plot replicated trials at three University of Tennessee AgResearch and Education Center locations in Tennessee during 2019-2020. </t>
  </si>
  <si>
    <t xml:space="preserve">Table 4-b. Across location mean biomass, canopy cover, and height of 60 cover crop varieties evaluated in small plot replicated trials at three University of Tennessee AgResearch and Education Center locations in Tennessee during 2019-2020. </t>
  </si>
  <si>
    <t xml:space="preserve">Table 4-c. Across location mean biomass, canopy cover, and height of 60 cover crop varieties evaluated in small plot replicated trials at three University of Tennessee AgResearch and Education Center locations in Tennessee during 2019-2020. </t>
  </si>
  <si>
    <t xml:space="preserve">Table 4-d. Summary statistics and ANOVA p-values for across location biomass, canopy cover, and height of 60 cover crop varieties evaluated in small plot replicated trials at three University of Tennessee AgResearch and Education Center locations in Tennessee during 2019-2020. </t>
  </si>
  <si>
    <t xml:space="preserve">Table 5-d. Summary statistics and ANOVA p-values for by location mean biomass, canopy cover, and height of 60 cover crop varieties evaluated in small plot replicated trials at the University of Tennessee AgResearch and Education Center at Milan in Milan, TN during 2019-2020. </t>
  </si>
  <si>
    <t xml:space="preserve">Table 5-c. By location mean biomass, canopy cover, and height of 60 cover crop varieties evaluated in small plot replicated trials at the University of Tennessee AgResearch and Education Center at Milan in Milan, TN during 2019-2020. </t>
  </si>
  <si>
    <t xml:space="preserve">Table 5-b. By location mean biomass, canopy cover, and height of 60 cover crop varieties evaluated in small plot replicated trials at the University of Tennessee AgResearch and Education Center at Milan in Milan, TN during 2019-2020. </t>
  </si>
  <si>
    <t xml:space="preserve">Table 5-a. By location mean biomass, canopy cover, and height of 60 cover crop varieties evaluated in small plot replicated trials at the University of Tennessee AgResearch and Education Center at Milan in Milan, TN during 2019-2020. </t>
  </si>
  <si>
    <t xml:space="preserve">Table 6-d. Summary statistics and ANOVA p-values for by location mean biomass, canopy cover, and height of 60 cover crop varieties evaluated in small plot replicated trials at the University of Tennessee Middle Tennessee AgResearch and Education in Spring Hill, TN during 2019-2020. </t>
  </si>
  <si>
    <t xml:space="preserve">Table 6-c. By location mean biomass, canopy cover, and height of 60 cover crop varieties evaluated in small plot replicated trials at the University of Tennessee Middle Tennessee AgResearch and Education in Spring Hill, TN during 2019-2020. </t>
  </si>
  <si>
    <t xml:space="preserve">Table 6-a. By location mean biomass, canopy cover, and height of 60 cover crop varieties evaluated in small plot replicated trials at the University of Tennessee Middle Tennessee AgResearch and Education in Spring Hill, TN during 2019-2020. </t>
  </si>
  <si>
    <t xml:space="preserve">Table 6-b. By location mean biomass, canopy cover, and height of 60 cover crop varieties evaluated in small plot replicated trials at the University of Tennessee Middle Tennessee AgResearch and Education in Spring Hill, TN during 2019-2020. </t>
  </si>
  <si>
    <t xml:space="preserve">Table 7-d. Summary statistics and ANOVA p-values for by location mean biomass, canopy cover, and height of 60 cover crop varieties evaluated in small plot replicated trials at the University of Tennessee East Tennessee AgResearch and Education Center in Knoxville, TN during 2019-2020. </t>
  </si>
  <si>
    <t xml:space="preserve">Table 7-c. By location mean biomass, canopy cover, and height of 60 cover crop varieties evaluated in small plot replicated trials at the University of Tennessee East Tennessee AgResearch and Education Center in Knoxville, TN during 2019-2020. </t>
  </si>
  <si>
    <t xml:space="preserve">Table 7-b. By location mean biomass, canopy cover, and height of 60 cover crop varieties evaluated in small plot replicated trials at the University of Tennessee East Tennessee AgResearch and Education Center in Knoxville, TN during 2019-2020. </t>
  </si>
  <si>
    <t xml:space="preserve">Table 7-a. By location mean biomass, canopy cover, and height of 60 cover crop varieties evaluated in small plot replicated trials at the University of Tennessee East Tennessee AgResearch and Education Center in Knoxville, TN during 2019-2020. </t>
  </si>
  <si>
    <t xml:space="preserve">Oat </t>
  </si>
  <si>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t>
    </r>
  </si>
  <si>
    <t>2 wks.</t>
  </si>
  <si>
    <t>4 wks.</t>
  </si>
  <si>
    <t>12 wks.</t>
  </si>
  <si>
    <t>X-AA</t>
  </si>
  <si>
    <t>X-B</t>
  </si>
  <si>
    <t>AA-CC</t>
  </si>
  <si>
    <t>X-C</t>
  </si>
  <si>
    <t>Y-C</t>
  </si>
  <si>
    <t>X-CC</t>
  </si>
  <si>
    <t>Y-CC</t>
  </si>
  <si>
    <t>Z-CC</t>
  </si>
  <si>
    <t>JK</t>
  </si>
  <si>
    <t>.</t>
  </si>
  <si>
    <t>Biomass (DM tons/ac)</t>
  </si>
  <si>
    <t xml:space="preserve">Table 12-a. Location comparison of mean biomass of 60 cover crop varieties evaluated in small plot replicated trials at three University of Tennessee AgResearch and Education Center locations in Tennessee during 2019-2020. </t>
  </si>
  <si>
    <t xml:space="preserve">Table 12-b. Location comparison of mean biomass of 60 cover crop varieties evaluated in small plot replicated trials at three University of Tennessee AgResearch and Education Center locations in Tennessee during 2019-2020. </t>
  </si>
  <si>
    <t xml:space="preserve">Table 12-c. Location comparison of mean biomass of 60 cover crop varieties evaluated in small plot replicated trials at three University of Tennessee AgResearch and Education Center locations in Tennessee during 2019-2020. </t>
  </si>
  <si>
    <t xml:space="preserve">Table 12-d. Summary statistics for location comparison of mean biomass of 60 cover crop varieties evaluated in small plot replicated trials at three University of Tennessee AgResearch and Education Center locations in Tennessee during 2019-2020. </t>
  </si>
  <si>
    <t xml:space="preserve">Table 13-a. Location comparison of mean cover of 60 cover crop varieties evaluated in small plot replicated trials at three University of Tennessee AgResearch and Education Center locations in Tennessee during 2019-2020. </t>
  </si>
  <si>
    <t xml:space="preserve">Table 13-b. Location comparison of mean biomass of 60 cover crop varieties evaluated in small plot replicated trials at three University of Tennessee AgResearch and Education Center locations in Tennessee during 2019-2020. </t>
  </si>
  <si>
    <t xml:space="preserve">Table 13-c. Location comparison of mean biomass of 60 cover crop varieties evaluated in small plot replicated trials at three University of Tennessee AgResearch and Education Center locations in Tennessee during 2019-2020. </t>
  </si>
  <si>
    <t xml:space="preserve">Table 13-d. Summary statistics for location comparison of mean biomass of 60 cover crop varieties evaluated in small plot replicated trials at three University of Tennessee AgResearch and Education Center locations in Tennessee during 2019-2020. </t>
  </si>
  <si>
    <t xml:space="preserve">Table 14-a. Location comparison of mean height in Nov. and Feb. of 60 cover crop varieties evaluated in small plot replicated trials at three University of Tennessee AgResearch and Education Center locations in Tennessee during 2019-2020. </t>
  </si>
  <si>
    <t xml:space="preserve">Table 14-b. Location comparison of mean biomass of 60 cover crop varieties evaluated in small plot replicated trials at three University of Tennessee AgResearch and Education Center locations in Tennessee during 2019-2020. </t>
  </si>
  <si>
    <t xml:space="preserve">Table 14-c. Location comparison of mean biomass of 60 cover crop varieties evaluated in small plot replicated trials at three University of Tennessee AgResearch and Education Center locations in Tennessee during 2019-2020. </t>
  </si>
  <si>
    <t xml:space="preserve">Table 14-d. Summary statistics for location comparison of mean biomass of 60 cover crop varieties evaluated in small plot replicated trials at three University of Tennessee AgResearch and Education Center locations in Tennessee during 2019-2020. </t>
  </si>
  <si>
    <t xml:space="preserve">Table 15-a. Location comparison of mean height in Apr. and May. of 60 cover crop varieties evaluated in small plot replicated trials at three University of Tennessee AgResearch and Education Center locations in Tennessee during 2019-2020. </t>
  </si>
  <si>
    <t xml:space="preserve">Table 15-b. Location comparison of mean biomass of 60 cover crop varieties evaluated in small plot replicated trials at three University of Tennessee AgResearch and Education Center locations in Tennessee during 2019-2020. </t>
  </si>
  <si>
    <t xml:space="preserve">Table 15-c. Location comparison of mean biomass of 60 cover crop varieties evaluated in small plot replicated trials at three University of Tennessee AgResearch and Education Center locations in Tennessee during 2019-2020. </t>
  </si>
  <si>
    <t xml:space="preserve">Table 15-d. Summary statistics for location comparison of mean biomass of 60 cover crop varieties evaluated in small plot replicated trials at three University of Tennessee AgResearch and Education Center locations in Tennessee during 2019-2020. </t>
  </si>
  <si>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Analyzed using near infrared spectroscopy (NIRS) with the appropraite calibration for each species.
§ Estimated using quality constituents from NIRS inputted into the UGA cover crop nitrogen calculator.</t>
    </r>
  </si>
  <si>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Estimated using quality constituents from near infrared spectroscopy inputted into the UGA cover crop nitrogen calculator.</t>
    </r>
  </si>
  <si>
    <t>§ Estimated using quality constituents from near infrared spectroscopy inputted into the UGA cover crop nitrogen calculator.</t>
  </si>
  <si>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Analyzed using near infrared spectroscopy (NIRS) with the appropraite calibration for each species.</t>
    </r>
  </si>
  <si>
    <t>‡ Analyzed using near infrared spectroscopy (NIRS) with the appropraite calibration for each species.</t>
  </si>
  <si>
    <t>‡ Analyzed using near infrared spectroscopy (NIRS) with the appropraite calibration for each species.
§ Estimated using quality constituents from NIRS inputted into the UGA cover crop nitrogen calculator.</t>
  </si>
  <si>
    <r>
      <t>RECM</t>
    </r>
    <r>
      <rPr>
        <b/>
        <vertAlign val="superscript"/>
        <sz val="10"/>
        <color theme="0"/>
        <rFont val="Arial"/>
        <family val="2"/>
      </rPr>
      <t>‖</t>
    </r>
  </si>
  <si>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Analyzed using near infrared spectroscopy (NIRS) with the appropraite calibration for each species.
</t>
    </r>
    <r>
      <rPr>
        <sz val="8"/>
        <rFont val="Arial"/>
        <family val="2"/>
      </rPr>
      <t>‖ Entries with missing values did not have enough biomass to grind and analyze using NIRS.</t>
    </r>
  </si>
  <si>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Estimated using quality constituents from near infrared spectroscopy inputted into the UGA cover crop nitrogen calculator.
‖ For entries with missing values for N content at RECM, mean N content across the remaining locations was used to estimate N release. </t>
    </r>
  </si>
  <si>
    <r>
      <t>RECM</t>
    </r>
    <r>
      <rPr>
        <b/>
        <vertAlign val="superscript"/>
        <sz val="10"/>
        <color theme="0"/>
        <rFont val="Arial"/>
        <family val="2"/>
      </rPr>
      <t xml:space="preserve">‖ </t>
    </r>
  </si>
  <si>
    <r>
      <t xml:space="preserve">† Varieties that have any MS letter in common are not significantly different (Fisher's Protected LSD, </t>
    </r>
    <r>
      <rPr>
        <i/>
        <sz val="8"/>
        <color rgb="FF000000"/>
        <rFont val="Arial"/>
        <family val="2"/>
      </rPr>
      <t>P</t>
    </r>
    <r>
      <rPr>
        <sz val="8"/>
        <color rgb="FF000000"/>
        <rFont val="Arial"/>
        <family val="2"/>
      </rPr>
      <t xml:space="preserve">&lt;0.05). Mean separation was performed across all entries. Varieties within the "A group" were top performers </t>
    </r>
    <r>
      <rPr>
        <b/>
        <u/>
        <sz val="8"/>
        <color rgb="FF000000"/>
        <rFont val="Arial"/>
        <family val="2"/>
      </rPr>
      <t>across all entries</t>
    </r>
    <r>
      <rPr>
        <sz val="8"/>
        <color rgb="FF000000"/>
        <rFont val="Arial"/>
        <family val="2"/>
      </rPr>
      <t xml:space="preserve"> and mean separation letters of these entries are highlighted in dark orange. 
For ease of viewing, the table is broken into functional groups (brassicas, cereals, legumes). Mean values for top performers </t>
    </r>
    <r>
      <rPr>
        <b/>
        <u/>
        <sz val="8"/>
        <color rgb="FF000000"/>
        <rFont val="Arial"/>
        <family val="2"/>
      </rPr>
      <t>within each functional group</t>
    </r>
    <r>
      <rPr>
        <sz val="8"/>
        <color rgb="FF000000"/>
        <rFont val="Arial"/>
        <family val="2"/>
      </rPr>
      <t xml:space="preserve"> are highlighted in light orange (50th - 75th percentile) and dark orange (&gt; 75th percentile). 
‡ Analyzed using near infrared spectroscopy (NIRS) with the appropraite calibration for each species.
§ Estimated using quality constituents from NIRS inputted into the UGA cover crop nitrogen calculator.
‖ Entries with missing values did not have enough biomass to grind and analyze using NIRS.For entries with missing values for N content at RECM, mean N content across the remaining locations was used to estimate N release.</t>
    </r>
  </si>
  <si>
    <t>Total Nitrogen (%)</t>
  </si>
  <si>
    <r>
      <t>Table 16-a. Location comparison of mean percent total nitrogen content</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</si>
  <si>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16-b. Location comparison of mean percent total nitrogen content</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</si>
  <si>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16-c. Location comparison of mean percent total nitrogen content</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</si>
  <si>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16-d. Summary statistics for location comparison of mean percent total nitrogen content</t>
    </r>
    <r>
      <rPr>
        <b/>
        <vertAlign val="superscript"/>
        <sz val="10"/>
        <rFont val="Calibri  "/>
      </rPr>
      <t xml:space="preserve">‡ </t>
    </r>
    <r>
      <rPr>
        <b/>
        <sz val="10"/>
        <rFont val="Calibri  "/>
      </rPr>
      <t xml:space="preserve">of 60 cover crop varieties evaluated in small plot replicated trials at three University of Tennessee AgResearch and Education Center locations in Tennessee during 2019-2020. </t>
    </r>
  </si>
  <si>
    <r>
      <t>Table 8-a. Across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</si>
  <si>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8-d. Summary statistics and ANOVA p-values for across location mean biomass, percent total nitrogen content</t>
    </r>
    <r>
      <rPr>
        <b/>
        <vertAlign val="superscript"/>
        <sz val="10"/>
        <rFont val="Calibri  "/>
      </rPr>
      <t>‡</t>
    </r>
    <r>
      <rPr>
        <b/>
        <sz val="10"/>
        <rFont val="Calibri  "/>
      </rPr>
      <t>, and estimated nitrogen release</t>
    </r>
    <r>
      <rPr>
        <b/>
        <vertAlign val="superscript"/>
        <sz val="10"/>
        <rFont val="Calibri  "/>
      </rPr>
      <t>§</t>
    </r>
    <r>
      <rPr>
        <b/>
        <sz val="10"/>
        <rFont val="Calibri  "/>
      </rPr>
      <t xml:space="preserve"> of 60 cover crop varieties evaluated in small plot replicated trials at three University of Tennessee AgResearch and Education Center locations in Tennessee during 2019-2020. </t>
    </r>
  </si>
  <si>
    <r>
      <t>Table 9-a.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AgResearch and Education Center at Milan in Milan, TN during 2019-2020. </t>
    </r>
  </si>
  <si>
    <r>
      <t>Table 9-b.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AgResearch and Education Center at Milan in Milan, TN during 2019-2020. </t>
    </r>
  </si>
  <si>
    <r>
      <t>Table 9-c.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AgResearch and Education Center at Milan in Milan, TN during 2019-2020. </t>
    </r>
  </si>
  <si>
    <r>
      <t>Table 9-d. Summary statistics and ANOVA p-values for by location mean biomass, percent total nitrogen content</t>
    </r>
    <r>
      <rPr>
        <b/>
        <vertAlign val="superscript"/>
        <sz val="10"/>
        <rFont val="Calibri  "/>
      </rPr>
      <t>‡</t>
    </r>
    <r>
      <rPr>
        <b/>
        <sz val="10"/>
        <rFont val="Calibri  "/>
      </rPr>
      <t>, and estimated nitrogen release</t>
    </r>
    <r>
      <rPr>
        <b/>
        <vertAlign val="superscript"/>
        <sz val="10"/>
        <rFont val="Calibri  "/>
      </rPr>
      <t>§</t>
    </r>
    <r>
      <rPr>
        <b/>
        <sz val="10"/>
        <rFont val="Calibri  "/>
      </rPr>
      <t xml:space="preserve"> of 60 cover crop varieties evaluated in small plot replicated trials at the University of Tennessee AgResearch and Education Center at Milan in Milan, TN during 2019-2020. </t>
    </r>
  </si>
  <si>
    <r>
      <t>Table 10-a.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Middle Tennessee AgResearch and Education Center at Spring HIll, TN during 2019-2020. </t>
    </r>
  </si>
  <si>
    <r>
      <t>Table 10-b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Middle Tennessee AgResearch and Education Center at Spring HIll, TN during 2019-2020. </t>
    </r>
  </si>
  <si>
    <r>
      <t>Table 10-c.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Middle Tennessee AgResearch and Education Center at Spring HIll, TN during 2019-2020. </t>
    </r>
  </si>
  <si>
    <r>
      <t>Table 10-d. Summary statistics and ANOVA p-values for by location mean biomass, percent total nitrogen content</t>
    </r>
    <r>
      <rPr>
        <b/>
        <vertAlign val="superscript"/>
        <sz val="10"/>
        <rFont val="Calibri  "/>
      </rPr>
      <t>‡</t>
    </r>
    <r>
      <rPr>
        <b/>
        <sz val="10"/>
        <rFont val="Calibri  "/>
      </rPr>
      <t>, and estimated nitrogen release</t>
    </r>
    <r>
      <rPr>
        <b/>
        <vertAlign val="superscript"/>
        <sz val="10"/>
        <rFont val="Calibri  "/>
      </rPr>
      <t>§</t>
    </r>
    <r>
      <rPr>
        <b/>
        <sz val="10"/>
        <rFont val="Calibri  "/>
      </rPr>
      <t xml:space="preserve"> of 60 cover crop varieties evaluated in small plot replicated trials at the University of Tennessee Middle Tennessee AgResearch and Education Center at Spring HIll, TN during 2019-2020. </t>
    </r>
  </si>
  <si>
    <r>
      <t>Table 11-a.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East Tennessee AgResearch and Education Center in Knoxville, TN during 2019-2020. </t>
    </r>
  </si>
  <si>
    <r>
      <t>Table 11-b.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East Tennessee AgResearch and Education Center in Knoxville, TN during 2019-2020. </t>
    </r>
  </si>
  <si>
    <r>
      <t>Table 11-c. By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the University of Tennessee East Tennessee AgResearch and Education Center in Knoxville, TN during 2019-2020. </t>
    </r>
  </si>
  <si>
    <r>
      <t>Table 11-d. Summary statistics and ANOVA p-values for by location mean biomass, percent total nitrogen content</t>
    </r>
    <r>
      <rPr>
        <b/>
        <vertAlign val="superscript"/>
        <sz val="10"/>
        <rFont val="Calibri  "/>
      </rPr>
      <t>‡</t>
    </r>
    <r>
      <rPr>
        <b/>
        <sz val="10"/>
        <rFont val="Calibri  "/>
      </rPr>
      <t>, and estimated nitrogen release</t>
    </r>
    <r>
      <rPr>
        <b/>
        <vertAlign val="superscript"/>
        <sz val="10"/>
        <rFont val="Calibri  "/>
      </rPr>
      <t>§</t>
    </r>
    <r>
      <rPr>
        <b/>
        <sz val="10"/>
        <rFont val="Calibri  "/>
      </rPr>
      <t xml:space="preserve"> of 60 cover crop varieties evaluated in small plot replicated trials at the University of Tennessee East Tennessee AgResearch and Education Center in Knoxville, TN during 2019-2020. </t>
    </r>
  </si>
  <si>
    <r>
      <t>Table 17-a. Location comparison of mean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</si>
  <si>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17-b. Location comparison of mean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</si>
  <si>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17-c. Location comparison of mean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</si>
  <si>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17-d. Summary statistics for location comparison of mean estimated nitrogen release</t>
    </r>
    <r>
      <rPr>
        <b/>
        <vertAlign val="superscript"/>
        <sz val="10"/>
        <rFont val="Calibri  "/>
      </rPr>
      <t>§</t>
    </r>
    <r>
      <rPr>
        <b/>
        <sz val="10"/>
        <rFont val="Calibri  "/>
      </rPr>
      <t xml:space="preserve"> of 60 cover crop varieties evaluated in small plot replicated trials at three University of Tennessee AgResearch and Education Center locations in Tennessee during 2019-2020. </t>
    </r>
  </si>
  <si>
    <t>Estimated N Released Over 12 wks (lbs/ac)</t>
  </si>
  <si>
    <t>Estimated N Released: 
Apr. Term. (lbs/ac)</t>
  </si>
  <si>
    <t>Estimated N Released: 
May. Term. (lbs/ac)</t>
  </si>
  <si>
    <t>Canopy Cover 
(%)</t>
  </si>
  <si>
    <t>Height 
(in)</t>
  </si>
  <si>
    <t>Total Nitrogen 
(%)</t>
  </si>
  <si>
    <t>Biomass 
(DM tons/ac)</t>
  </si>
  <si>
    <r>
      <t>Table 8-b. Across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</si>
  <si>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Table 8-c. Across location mean biomass, percent total nitrogen content</t>
    </r>
    <r>
      <rPr>
        <b/>
        <vertAlign val="superscript"/>
        <sz val="10"/>
        <rFont val="Arial"/>
        <family val="2"/>
      </rPr>
      <t>‡</t>
    </r>
    <r>
      <rPr>
        <b/>
        <sz val="10"/>
        <rFont val="Arial"/>
        <family val="2"/>
      </rPr>
      <t>, and estimated nitrogen release</t>
    </r>
    <r>
      <rPr>
        <b/>
        <vertAlign val="superscript"/>
        <sz val="10"/>
        <rFont val="Arial"/>
        <family val="2"/>
      </rPr>
      <t>§</t>
    </r>
    <r>
      <rPr>
        <b/>
        <sz val="10"/>
        <rFont val="Arial"/>
        <family val="2"/>
      </rPr>
      <t xml:space="preserve"> of 60 cover crop varieties evaluated in small plot replicated trials at three University of Tennessee AgResearch and Education Center locations in Tennessee during 2019-2020. </t>
    </r>
  </si>
  <si>
    <r>
      <t>Apr</t>
    </r>
    <r>
      <rPr>
        <b/>
        <vertAlign val="superscript"/>
        <sz val="10"/>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</si>
</sst>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d\-mmm\-yyyy;@"/>
    <numFmt numFmtId="166" formatCode="0.0"/>
  </numFmts>
  <fonts count="23">
    <font>
      <sz val="11"/>
      <color theme="1"/>
      <name val="Calibri"/>
      <family val="2"/>
      <scheme val="minor"/>
    </font>
    <font>
      <b/>
      <sz val="10"/>
      <name val="Arial"/>
      <family val="2"/>
    </font>
    <font>
      <b/>
      <sz val="10"/>
      <color theme="0"/>
      <name val="Arial"/>
      <family val="2"/>
    </font>
    <font>
      <b/>
      <vertAlign val="superscript"/>
      <sz val="10"/>
      <color theme="0"/>
      <name val="Arial"/>
      <family val="2"/>
    </font>
    <font>
      <sz val="10"/>
      <name val="Arial"/>
      <family val="2"/>
    </font>
    <font>
      <vertAlign val="superscript"/>
      <sz val="10"/>
      <name val="Arial"/>
      <family val="2"/>
    </font>
    <font>
      <b/>
      <vertAlign val="superscript"/>
      <sz val="10"/>
      <name val="Arial"/>
      <family val="2"/>
    </font>
    <font>
      <sz val="10"/>
      <color theme="0" tint="-0.499984740745262"/>
      <name val="Arial"/>
      <family val="2"/>
    </font>
    <font>
      <sz val="10"/>
      <color theme="1"/>
      <name val="Arial"/>
      <family val="2"/>
    </font>
    <font>
      <b/>
      <sz val="10"/>
      <color theme="1"/>
      <name val="Arial"/>
      <family val="2"/>
    </font>
    <font>
      <sz val="10"/>
      <color theme="1"/>
      <name val="Calibri  "/>
    </font>
    <font>
      <b/>
      <sz val="10"/>
      <name val="Calibri  "/>
    </font>
    <font>
      <b/>
      <sz val="10"/>
      <color theme="0"/>
      <name val="Calibri  "/>
    </font>
    <font>
      <sz val="10"/>
      <name val="Calibri  "/>
    </font>
    <font>
      <sz val="10"/>
      <color theme="0"/>
      <name val="Calibri  "/>
    </font>
    <font>
      <vertAlign val="superscript"/>
      <sz val="10"/>
      <name val="Calibri  "/>
    </font>
    <font>
      <b/>
      <vertAlign val="superscript"/>
      <sz val="10"/>
      <name val="Calibri  "/>
    </font>
    <font>
      <u/>
      <sz val="11"/>
      <color theme="10"/>
      <name val="Calibri"/>
      <family val="2"/>
      <scheme val="minor"/>
    </font>
    <font>
      <u/>
      <sz val="10"/>
      <color indexed="12"/>
      <name val="Arial"/>
      <family val="2"/>
    </font>
    <font>
      <sz val="8"/>
      <color rgb="FF000000"/>
      <name val="Arial"/>
      <family val="2"/>
    </font>
    <font>
      <i/>
      <sz val="8"/>
      <color rgb="FF000000"/>
      <name val="Arial"/>
      <family val="2"/>
    </font>
    <font>
      <b/>
      <u/>
      <sz val="8"/>
      <color rgb="FF000000"/>
      <name val="Arial"/>
      <family val="2"/>
    </font>
    <font>
      <sz val="8"/>
      <name val="Arial"/>
      <family val="2"/>
    </font>
  </fonts>
  <fills count="23">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34998626667073579"/>
        <bgColor indexed="64"/>
      </patternFill>
    </fill>
    <fill>
      <patternFill patternType="solid">
        <fgColor theme="0" tint="-0.499984740745262"/>
        <bgColor theme="1" tint="0.499984740745262"/>
      </patternFill>
    </fill>
    <fill>
      <patternFill patternType="solid">
        <fgColor theme="0"/>
        <bgColor theme="0" tint="-0.24994659260841701"/>
      </patternFill>
    </fill>
    <fill>
      <patternFill patternType="solid">
        <fgColor theme="0" tint="-4.9989318521683403E-2"/>
        <bgColor theme="0"/>
      </patternFill>
    </fill>
    <fill>
      <patternFill patternType="solid">
        <fgColor theme="0"/>
        <bgColor indexed="64"/>
      </patternFill>
    </fill>
    <fill>
      <patternFill patternType="solid">
        <fgColor theme="0" tint="-4.9989318521683403E-2"/>
        <bgColor indexed="64"/>
      </patternFill>
    </fill>
    <fill>
      <patternFill patternType="solid">
        <fgColor rgb="FFFFC000"/>
        <bgColor theme="0"/>
      </patternFill>
    </fill>
    <fill>
      <patternFill patternType="solid">
        <fgColor rgb="FFFFC000"/>
        <bgColor theme="0" tint="-0.24994659260841701"/>
      </patternFill>
    </fill>
    <fill>
      <patternFill patternType="solid">
        <fgColor theme="7" tint="0.79998168889431442"/>
        <bgColor theme="0"/>
      </patternFill>
    </fill>
    <fill>
      <patternFill patternType="solid">
        <fgColor theme="7" tint="0.79998168889431442"/>
        <bgColor theme="0" tint="-0.24994659260841701"/>
      </patternFill>
    </fill>
    <fill>
      <patternFill patternType="solid">
        <fgColor theme="4" tint="0.59999389629810485"/>
        <bgColor theme="0"/>
      </patternFill>
    </fill>
    <fill>
      <patternFill patternType="solid">
        <fgColor theme="4" tint="0.59999389629810485"/>
        <bgColor theme="0" tint="-0.24994659260841701"/>
      </patternFill>
    </fill>
    <fill>
      <patternFill patternType="solid">
        <fgColor theme="9" tint="0.59999389629810485"/>
        <bgColor theme="0"/>
      </patternFill>
    </fill>
    <fill>
      <patternFill patternType="solid">
        <fgColor theme="9" tint="0.59999389629810485"/>
        <bgColor theme="0" tint="-0.24994659260841701"/>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s>
  <borders count="34">
    <border>
      <left/>
      <right/>
      <top/>
      <bottom/>
      <diagonal/>
    </border>
    <border>
      <left/>
      <right/>
      <top/>
      <bottom style="medium">
        <color auto="1"/>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top/>
      <bottom style="medium">
        <color auto="1"/>
      </bottom>
      <diagonal/>
    </border>
    <border>
      <left/>
      <right style="thin">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auto="1"/>
      </left>
      <right style="thin">
        <color auto="1"/>
      </right>
      <top/>
      <bottom style="medium">
        <color auto="1"/>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4" fillId="0" borderId="0"/>
    <xf numFmtId="0" fontId="17" fillId="0" borderId="0" applyNumberFormat="0" applyFill="0" applyBorder="0" applyAlignment="0" applyProtection="0"/>
  </cellStyleXfs>
  <cellXfs count="502">
    <xf numFmtId="0" fontId="0" fillId="0" borderId="0" xfId="0"/>
    <xf numFmtId="0" fontId="2" fillId="2" borderId="2" xfId="0" applyFont="1" applyFill="1" applyBorder="1" applyAlignment="1">
      <alignment wrapText="1"/>
    </xf>
    <xf numFmtId="0" fontId="2" fillId="2" borderId="5" xfId="0" applyFont="1" applyFill="1" applyBorder="1" applyAlignment="1">
      <alignment wrapText="1"/>
    </xf>
    <xf numFmtId="0" fontId="4" fillId="0" borderId="0" xfId="0" applyFont="1"/>
    <xf numFmtId="0" fontId="1" fillId="0" borderId="0" xfId="0" quotePrefix="1" applyNumberFormat="1" applyFont="1" applyBorder="1" applyAlignment="1">
      <alignment horizontal="center"/>
    </xf>
    <xf numFmtId="0" fontId="1" fillId="0" borderId="0" xfId="0" applyFont="1" applyAlignment="1">
      <alignment horizontal="center"/>
    </xf>
    <xf numFmtId="0" fontId="1" fillId="0" borderId="0" xfId="0" applyFont="1"/>
    <xf numFmtId="1" fontId="1"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5" fillId="0" borderId="0" xfId="0" applyFont="1" applyAlignment="1"/>
    <xf numFmtId="0" fontId="5" fillId="0" borderId="0" xfId="0" applyFont="1" applyAlignment="1">
      <alignment horizontal="center"/>
    </xf>
    <xf numFmtId="0" fontId="6" fillId="0" borderId="0" xfId="0" applyFont="1" applyAlignment="1">
      <alignment horizontal="center"/>
    </xf>
    <xf numFmtId="0" fontId="2" fillId="2" borderId="0" xfId="0" applyFont="1" applyFill="1" applyBorder="1" applyAlignment="1">
      <alignment wrapText="1"/>
    </xf>
    <xf numFmtId="0" fontId="1" fillId="0" borderId="0" xfId="1" applyFont="1" applyAlignment="1"/>
    <xf numFmtId="0" fontId="4" fillId="0" borderId="0" xfId="1" applyAlignment="1">
      <alignment horizontal="left"/>
    </xf>
    <xf numFmtId="0" fontId="1" fillId="0" borderId="0" xfId="1" applyFont="1" applyAlignment="1">
      <alignment horizontal="center"/>
    </xf>
    <xf numFmtId="0" fontId="4" fillId="0" borderId="0" xfId="1"/>
    <xf numFmtId="0" fontId="4" fillId="0" borderId="0" xfId="1" applyFont="1"/>
    <xf numFmtId="0" fontId="4" fillId="0" borderId="0" xfId="1" applyFont="1" applyAlignment="1">
      <alignment wrapText="1"/>
    </xf>
    <xf numFmtId="0" fontId="7" fillId="0" borderId="0" xfId="1" applyFont="1"/>
    <xf numFmtId="0" fontId="4" fillId="0" borderId="0" xfId="1" applyAlignment="1">
      <alignment horizontal="center"/>
    </xf>
    <xf numFmtId="0" fontId="1" fillId="0" borderId="19" xfId="0" applyFont="1" applyBorder="1"/>
    <xf numFmtId="164" fontId="4" fillId="0" borderId="0" xfId="1" applyNumberFormat="1" applyFont="1" applyAlignment="1">
      <alignment horizontal="center" wrapText="1"/>
    </xf>
    <xf numFmtId="0" fontId="1"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8" fillId="0" borderId="0" xfId="0" applyFont="1"/>
    <xf numFmtId="0" fontId="8" fillId="4" borderId="19" xfId="0" applyNumberFormat="1" applyFont="1" applyFill="1" applyBorder="1"/>
    <xf numFmtId="0" fontId="8" fillId="4" borderId="11" xfId="0" applyNumberFormat="1" applyFont="1" applyFill="1" applyBorder="1"/>
    <xf numFmtId="0" fontId="4" fillId="0" borderId="0" xfId="0" applyFont="1" applyAlignment="1"/>
    <xf numFmtId="0" fontId="8" fillId="0" borderId="0" xfId="0" applyFont="1" applyAlignment="1">
      <alignment horizontal="center"/>
    </xf>
    <xf numFmtId="0" fontId="9" fillId="0" borderId="0" xfId="0" applyFont="1"/>
    <xf numFmtId="0" fontId="8" fillId="0" borderId="15" xfId="0" applyFont="1" applyBorder="1" applyAlignment="1">
      <alignment horizontal="left" vertical="center"/>
    </xf>
    <xf numFmtId="0" fontId="8" fillId="0" borderId="15" xfId="0" applyFont="1" applyBorder="1" applyAlignment="1">
      <alignment horizontal="left"/>
    </xf>
    <xf numFmtId="0" fontId="8" fillId="0" borderId="0" xfId="0" applyFont="1" applyBorder="1" applyAlignment="1">
      <alignment horizontal="left"/>
    </xf>
    <xf numFmtId="0" fontId="8" fillId="0" borderId="16" xfId="0" applyFont="1" applyBorder="1"/>
    <xf numFmtId="0" fontId="8" fillId="0" borderId="0" xfId="0" applyFont="1" applyBorder="1"/>
    <xf numFmtId="0" fontId="5" fillId="0" borderId="0" xfId="0" applyFont="1" applyBorder="1" applyAlignment="1">
      <alignment horizontal="center"/>
    </xf>
    <xf numFmtId="0" fontId="10" fillId="0" borderId="0" xfId="0" applyFont="1"/>
    <xf numFmtId="0" fontId="13" fillId="0" borderId="0" xfId="0" applyFont="1"/>
    <xf numFmtId="166" fontId="12" fillId="6" borderId="9" xfId="0" applyNumberFormat="1" applyFont="1" applyFill="1" applyBorder="1" applyAlignment="1">
      <alignment horizontal="right"/>
    </xf>
    <xf numFmtId="166" fontId="12" fillId="6" borderId="10" xfId="0" applyNumberFormat="1" applyFont="1" applyFill="1" applyBorder="1" applyAlignment="1">
      <alignment horizontal="right"/>
    </xf>
    <xf numFmtId="1" fontId="12" fillId="6" borderId="9" xfId="0" applyNumberFormat="1" applyFont="1" applyFill="1" applyBorder="1" applyAlignment="1">
      <alignment horizontal="right"/>
    </xf>
    <xf numFmtId="1" fontId="12" fillId="6" borderId="10" xfId="0" applyNumberFormat="1" applyFont="1" applyFill="1" applyBorder="1" applyAlignment="1">
      <alignment horizontal="right"/>
    </xf>
    <xf numFmtId="166" fontId="12" fillId="6" borderId="12" xfId="0" applyNumberFormat="1" applyFont="1" applyFill="1" applyBorder="1" applyAlignment="1">
      <alignment horizontal="right" wrapText="1"/>
    </xf>
    <xf numFmtId="1" fontId="12" fillId="6" borderId="12" xfId="0" applyNumberFormat="1" applyFont="1" applyFill="1" applyBorder="1" applyAlignment="1">
      <alignment horizontal="right" wrapText="1"/>
    </xf>
    <xf numFmtId="166" fontId="12" fillId="6" borderId="0" xfId="0" applyNumberFormat="1" applyFont="1" applyFill="1" applyBorder="1" applyAlignment="1">
      <alignment horizontal="right" wrapText="1"/>
    </xf>
    <xf numFmtId="1" fontId="12" fillId="6" borderId="0" xfId="0" applyNumberFormat="1" applyFont="1" applyFill="1" applyBorder="1" applyAlignment="1">
      <alignment horizontal="right" wrapText="1"/>
    </xf>
    <xf numFmtId="0" fontId="11" fillId="0" borderId="0" xfId="0" applyFont="1"/>
    <xf numFmtId="166" fontId="12" fillId="6" borderId="13" xfId="0" applyNumberFormat="1" applyFont="1" applyFill="1" applyBorder="1" applyAlignment="1">
      <alignment horizontal="right" wrapText="1"/>
    </xf>
    <xf numFmtId="166" fontId="12" fillId="6" borderId="1" xfId="0" applyNumberFormat="1" applyFont="1" applyFill="1" applyBorder="1" applyAlignment="1">
      <alignment horizontal="right" wrapText="1"/>
    </xf>
    <xf numFmtId="1" fontId="12" fillId="6" borderId="13" xfId="0" applyNumberFormat="1" applyFont="1" applyFill="1" applyBorder="1" applyAlignment="1">
      <alignment horizontal="right" wrapText="1"/>
    </xf>
    <xf numFmtId="1" fontId="12" fillId="6" borderId="1" xfId="0" applyNumberFormat="1" applyFont="1" applyFill="1" applyBorder="1" applyAlignment="1">
      <alignment horizontal="right" wrapText="1"/>
    </xf>
    <xf numFmtId="0" fontId="11" fillId="0" borderId="0" xfId="0" quotePrefix="1" applyNumberFormat="1" applyFont="1" applyBorder="1" applyAlignment="1">
      <alignment horizontal="center"/>
    </xf>
    <xf numFmtId="0" fontId="11" fillId="0" borderId="0" xfId="0" applyFont="1" applyAlignment="1">
      <alignment horizontal="center"/>
    </xf>
    <xf numFmtId="1" fontId="11" fillId="0" borderId="0" xfId="0" applyNumberFormat="1" applyFont="1" applyAlignment="1">
      <alignment horizontal="center"/>
    </xf>
    <xf numFmtId="0" fontId="15" fillId="0" borderId="0" xfId="0" applyFont="1" applyAlignment="1">
      <alignment horizontal="center"/>
    </xf>
    <xf numFmtId="0" fontId="13" fillId="0" borderId="0" xfId="0" applyFont="1" applyAlignment="1">
      <alignment horizontal="center"/>
    </xf>
    <xf numFmtId="1" fontId="13" fillId="0" borderId="0" xfId="0" applyNumberFormat="1"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8" fillId="11" borderId="15" xfId="0" applyFont="1" applyFill="1" applyBorder="1" applyAlignment="1">
      <alignment horizontal="left" vertical="center"/>
    </xf>
    <xf numFmtId="0" fontId="8" fillId="11" borderId="15" xfId="0" applyFont="1" applyFill="1" applyBorder="1" applyAlignment="1">
      <alignment horizontal="left"/>
    </xf>
    <xf numFmtId="0" fontId="4" fillId="0" borderId="0" xfId="0" applyFont="1" applyBorder="1"/>
    <xf numFmtId="0" fontId="4" fillId="0" borderId="0" xfId="1" applyAlignment="1">
      <alignment wrapText="1"/>
    </xf>
    <xf numFmtId="0" fontId="8" fillId="0" borderId="12" xfId="0" applyFont="1" applyBorder="1"/>
    <xf numFmtId="0" fontId="4" fillId="0" borderId="12" xfId="0" applyFont="1" applyBorder="1"/>
    <xf numFmtId="0" fontId="2" fillId="2" borderId="23" xfId="0" applyFont="1" applyFill="1" applyBorder="1" applyAlignment="1">
      <alignment horizontal="left" wrapText="1"/>
    </xf>
    <xf numFmtId="0" fontId="2" fillId="2" borderId="17" xfId="1" applyFont="1" applyFill="1" applyBorder="1" applyAlignment="1">
      <alignment wrapText="1"/>
    </xf>
    <xf numFmtId="0" fontId="2" fillId="2" borderId="17" xfId="1" applyFont="1" applyFill="1" applyBorder="1" applyAlignment="1">
      <alignment horizontal="left" wrapText="1"/>
    </xf>
    <xf numFmtId="0" fontId="7" fillId="7" borderId="20" xfId="1" applyFont="1" applyFill="1" applyBorder="1" applyAlignment="1"/>
    <xf numFmtId="0" fontId="4" fillId="4" borderId="19" xfId="1" applyFont="1" applyFill="1" applyBorder="1" applyAlignment="1"/>
    <xf numFmtId="0" fontId="4" fillId="9" borderId="19" xfId="1" applyFont="1" applyFill="1" applyBorder="1" applyAlignment="1"/>
    <xf numFmtId="0" fontId="2" fillId="7" borderId="17" xfId="0" applyFont="1" applyFill="1" applyBorder="1"/>
    <xf numFmtId="0" fontId="4" fillId="4" borderId="20" xfId="0" applyFont="1" applyFill="1" applyBorder="1"/>
    <xf numFmtId="0" fontId="17" fillId="4" borderId="20" xfId="2" applyFill="1" applyBorder="1" applyAlignment="1" applyProtection="1"/>
    <xf numFmtId="0" fontId="4" fillId="9" borderId="16" xfId="0" applyFont="1" applyFill="1" applyBorder="1"/>
    <xf numFmtId="0" fontId="17" fillId="9" borderId="16" xfId="2" applyFill="1" applyBorder="1" applyAlignment="1" applyProtection="1"/>
    <xf numFmtId="0" fontId="4" fillId="10" borderId="16" xfId="0" applyFont="1" applyFill="1" applyBorder="1"/>
    <xf numFmtId="0" fontId="17" fillId="10" borderId="16" xfId="2" applyFill="1" applyBorder="1" applyAlignment="1" applyProtection="1"/>
    <xf numFmtId="0" fontId="4" fillId="5" borderId="20" xfId="0" applyFont="1" applyFill="1" applyBorder="1"/>
    <xf numFmtId="0" fontId="17" fillId="5" borderId="16" xfId="2" applyFill="1" applyBorder="1" applyAlignment="1" applyProtection="1"/>
    <xf numFmtId="0" fontId="4" fillId="4" borderId="16" xfId="0" applyFont="1" applyFill="1" applyBorder="1"/>
    <xf numFmtId="0" fontId="17" fillId="0" borderId="19" xfId="2" applyBorder="1" applyAlignment="1" applyProtection="1"/>
    <xf numFmtId="0" fontId="4" fillId="5" borderId="16" xfId="0" applyFont="1" applyFill="1" applyBorder="1"/>
    <xf numFmtId="0" fontId="4" fillId="8" borderId="16" xfId="0" applyFont="1" applyFill="1" applyBorder="1"/>
    <xf numFmtId="0" fontId="17" fillId="8" borderId="16" xfId="2" applyFill="1" applyBorder="1" applyAlignment="1" applyProtection="1"/>
    <xf numFmtId="164" fontId="7" fillId="7" borderId="20" xfId="1" applyNumberFormat="1" applyFont="1" applyFill="1" applyBorder="1" applyAlignment="1">
      <alignment horizontal="left"/>
    </xf>
    <xf numFmtId="165" fontId="4" fillId="4" borderId="19" xfId="1" applyNumberFormat="1" applyFont="1" applyFill="1" applyBorder="1" applyAlignment="1">
      <alignment horizontal="left"/>
    </xf>
    <xf numFmtId="165" fontId="4" fillId="9" borderId="19" xfId="1" applyNumberFormat="1" applyFont="1" applyFill="1" applyBorder="1" applyAlignment="1">
      <alignment horizontal="left"/>
    </xf>
    <xf numFmtId="0" fontId="4" fillId="8" borderId="24" xfId="0" applyFont="1" applyFill="1" applyBorder="1"/>
    <xf numFmtId="0" fontId="17" fillId="8" borderId="24" xfId="2" applyFill="1" applyBorder="1" applyAlignment="1" applyProtection="1"/>
    <xf numFmtId="0" fontId="4" fillId="8" borderId="22" xfId="1" applyFont="1" applyFill="1" applyBorder="1" applyAlignment="1"/>
    <xf numFmtId="165" fontId="4" fillId="8" borderId="22" xfId="1" applyNumberFormat="1" applyFont="1" applyFill="1" applyBorder="1" applyAlignment="1">
      <alignment horizontal="left"/>
    </xf>
    <xf numFmtId="166" fontId="13" fillId="15" borderId="21" xfId="0" applyNumberFormat="1" applyFont="1" applyFill="1" applyBorder="1" applyAlignment="1">
      <alignment horizontal="left"/>
    </xf>
    <xf numFmtId="1" fontId="13" fillId="15" borderId="21" xfId="0" applyNumberFormat="1" applyFont="1" applyFill="1" applyBorder="1" applyAlignment="1">
      <alignment horizontal="left"/>
    </xf>
    <xf numFmtId="166" fontId="13" fillId="17" borderId="21" xfId="0" applyNumberFormat="1" applyFont="1" applyFill="1" applyBorder="1" applyAlignment="1">
      <alignment horizontal="left"/>
    </xf>
    <xf numFmtId="1" fontId="13" fillId="17" borderId="21" xfId="0" applyNumberFormat="1" applyFont="1" applyFill="1" applyBorder="1" applyAlignment="1">
      <alignment horizontal="left"/>
    </xf>
    <xf numFmtId="166" fontId="13" fillId="19" borderId="21" xfId="0" applyNumberFormat="1" applyFont="1" applyFill="1" applyBorder="1" applyAlignment="1">
      <alignment horizontal="left"/>
    </xf>
    <xf numFmtId="1" fontId="13" fillId="19" borderId="21" xfId="0" applyNumberFormat="1" applyFont="1" applyFill="1" applyBorder="1" applyAlignment="1">
      <alignment horizontal="left"/>
    </xf>
    <xf numFmtId="166" fontId="13" fillId="10" borderId="9" xfId="0" applyNumberFormat="1" applyFont="1" applyFill="1" applyBorder="1" applyAlignment="1">
      <alignment horizontal="right"/>
    </xf>
    <xf numFmtId="2" fontId="13" fillId="10" borderId="10" xfId="0" applyNumberFormat="1" applyFont="1" applyFill="1" applyBorder="1" applyAlignment="1">
      <alignment horizontal="right"/>
    </xf>
    <xf numFmtId="1" fontId="13" fillId="10" borderId="9" xfId="0" applyNumberFormat="1" applyFont="1" applyFill="1" applyBorder="1" applyAlignment="1">
      <alignment horizontal="right"/>
    </xf>
    <xf numFmtId="1" fontId="13" fillId="10" borderId="10" xfId="0" applyNumberFormat="1" applyFont="1" applyFill="1" applyBorder="1" applyAlignment="1">
      <alignment horizontal="right"/>
    </xf>
    <xf numFmtId="166" fontId="13" fillId="10" borderId="12" xfId="0" applyNumberFormat="1" applyFont="1" applyFill="1" applyBorder="1" applyAlignment="1">
      <alignment horizontal="right" wrapText="1"/>
    </xf>
    <xf numFmtId="1" fontId="13" fillId="10" borderId="0" xfId="0" applyNumberFormat="1" applyFont="1" applyFill="1" applyBorder="1" applyAlignment="1">
      <alignment horizontal="right"/>
    </xf>
    <xf numFmtId="1" fontId="13" fillId="10" borderId="12" xfId="0" applyNumberFormat="1" applyFont="1" applyFill="1" applyBorder="1" applyAlignment="1">
      <alignment horizontal="right"/>
    </xf>
    <xf numFmtId="1" fontId="13" fillId="10" borderId="12" xfId="0" applyNumberFormat="1" applyFont="1" applyFill="1" applyBorder="1" applyAlignment="1">
      <alignment horizontal="right" wrapText="1"/>
    </xf>
    <xf numFmtId="166" fontId="13" fillId="10" borderId="0" xfId="0" applyNumberFormat="1" applyFont="1" applyFill="1" applyBorder="1" applyAlignment="1">
      <alignment horizontal="right" wrapText="1"/>
    </xf>
    <xf numFmtId="1" fontId="13" fillId="10" borderId="0" xfId="0" applyNumberFormat="1" applyFont="1" applyFill="1" applyBorder="1" applyAlignment="1">
      <alignment horizontal="right" wrapText="1"/>
    </xf>
    <xf numFmtId="166" fontId="13" fillId="10" borderId="12" xfId="0" applyNumberFormat="1" applyFont="1" applyFill="1" applyBorder="1" applyAlignment="1">
      <alignment horizontal="right"/>
    </xf>
    <xf numFmtId="166" fontId="13" fillId="10" borderId="10" xfId="0" applyNumberFormat="1" applyFont="1" applyFill="1" applyBorder="1" applyAlignment="1">
      <alignment horizontal="right"/>
    </xf>
    <xf numFmtId="0" fontId="13" fillId="10" borderId="14" xfId="0" applyFont="1" applyFill="1" applyBorder="1"/>
    <xf numFmtId="166" fontId="13" fillId="10" borderId="1" xfId="0" applyNumberFormat="1" applyFont="1" applyFill="1" applyBorder="1" applyAlignment="1">
      <alignment horizontal="right" wrapText="1"/>
    </xf>
    <xf numFmtId="1" fontId="13" fillId="10" borderId="1" xfId="0" applyNumberFormat="1" applyFont="1" applyFill="1" applyBorder="1" applyAlignment="1">
      <alignment horizontal="right" wrapText="1"/>
    </xf>
    <xf numFmtId="166" fontId="13" fillId="20" borderId="21" xfId="0" applyNumberFormat="1" applyFont="1" applyFill="1" applyBorder="1" applyAlignment="1">
      <alignment horizontal="left"/>
    </xf>
    <xf numFmtId="1" fontId="13" fillId="20" borderId="21" xfId="0" applyNumberFormat="1" applyFont="1" applyFill="1" applyBorder="1" applyAlignment="1">
      <alignment horizontal="left"/>
    </xf>
    <xf numFmtId="166" fontId="13" fillId="21" borderId="21" xfId="0" applyNumberFormat="1" applyFont="1" applyFill="1" applyBorder="1" applyAlignment="1">
      <alignment horizontal="left"/>
    </xf>
    <xf numFmtId="1" fontId="13" fillId="21" borderId="21" xfId="0" applyNumberFormat="1" applyFont="1" applyFill="1" applyBorder="1" applyAlignment="1">
      <alignment horizontal="left"/>
    </xf>
    <xf numFmtId="166" fontId="13" fillId="22" borderId="21" xfId="0" applyNumberFormat="1" applyFont="1" applyFill="1" applyBorder="1" applyAlignment="1">
      <alignment horizontal="left"/>
    </xf>
    <xf numFmtId="1" fontId="13" fillId="22" borderId="21" xfId="0" applyNumberFormat="1" applyFont="1" applyFill="1" applyBorder="1" applyAlignment="1">
      <alignment horizontal="left"/>
    </xf>
    <xf numFmtId="166" fontId="13" fillId="20" borderId="21" xfId="0" applyNumberFormat="1" applyFont="1" applyFill="1" applyBorder="1" applyAlignment="1">
      <alignment horizontal="right"/>
    </xf>
    <xf numFmtId="1" fontId="13" fillId="20" borderId="21" xfId="0" applyNumberFormat="1" applyFont="1" applyFill="1" applyBorder="1" applyAlignment="1">
      <alignment horizontal="right"/>
    </xf>
    <xf numFmtId="166" fontId="13" fillId="21" borderId="21" xfId="0" applyNumberFormat="1" applyFont="1" applyFill="1" applyBorder="1" applyAlignment="1">
      <alignment horizontal="right"/>
    </xf>
    <xf numFmtId="1" fontId="13" fillId="21" borderId="21" xfId="0" applyNumberFormat="1" applyFont="1" applyFill="1" applyBorder="1" applyAlignment="1">
      <alignment horizontal="right"/>
    </xf>
    <xf numFmtId="166" fontId="13" fillId="22" borderId="21" xfId="0" applyNumberFormat="1" applyFont="1" applyFill="1" applyBorder="1" applyAlignment="1">
      <alignment horizontal="right"/>
    </xf>
    <xf numFmtId="1" fontId="13" fillId="22" borderId="21" xfId="0" applyNumberFormat="1" applyFont="1" applyFill="1" applyBorder="1" applyAlignment="1">
      <alignment horizontal="right"/>
    </xf>
    <xf numFmtId="166" fontId="13" fillId="11" borderId="12" xfId="0" applyNumberFormat="1" applyFont="1" applyFill="1" applyBorder="1" applyAlignment="1">
      <alignment horizontal="right" wrapText="1"/>
    </xf>
    <xf numFmtId="166" fontId="13" fillId="11" borderId="11" xfId="0" applyNumberFormat="1" applyFont="1" applyFill="1" applyBorder="1" applyAlignment="1">
      <alignment horizontal="right" wrapText="1"/>
    </xf>
    <xf numFmtId="1" fontId="13" fillId="11" borderId="0" xfId="0" applyNumberFormat="1" applyFont="1" applyFill="1" applyBorder="1" applyAlignment="1">
      <alignment horizontal="right"/>
    </xf>
    <xf numFmtId="1" fontId="13" fillId="11" borderId="12" xfId="0" applyNumberFormat="1" applyFont="1" applyFill="1" applyBorder="1" applyAlignment="1">
      <alignment horizontal="right"/>
    </xf>
    <xf numFmtId="1" fontId="13" fillId="11" borderId="12" xfId="0" applyNumberFormat="1" applyFont="1" applyFill="1" applyBorder="1" applyAlignment="1">
      <alignment horizontal="right" wrapText="1"/>
    </xf>
    <xf numFmtId="1" fontId="13" fillId="11" borderId="11" xfId="0" applyNumberFormat="1" applyFont="1" applyFill="1" applyBorder="1" applyAlignment="1">
      <alignment horizontal="right" wrapText="1"/>
    </xf>
    <xf numFmtId="166" fontId="13" fillId="11" borderId="0" xfId="0" applyNumberFormat="1" applyFont="1" applyFill="1" applyBorder="1" applyAlignment="1">
      <alignment horizontal="right" wrapText="1"/>
    </xf>
    <xf numFmtId="1" fontId="13" fillId="11" borderId="0" xfId="0" applyNumberFormat="1" applyFont="1" applyFill="1" applyBorder="1" applyAlignment="1">
      <alignment horizontal="right" wrapText="1"/>
    </xf>
    <xf numFmtId="166" fontId="13" fillId="11" borderId="12" xfId="0" applyNumberFormat="1" applyFont="1" applyFill="1" applyBorder="1" applyAlignment="1">
      <alignment horizontal="right"/>
    </xf>
    <xf numFmtId="166" fontId="13" fillId="11" borderId="13" xfId="0" applyNumberFormat="1" applyFont="1" applyFill="1" applyBorder="1" applyAlignment="1">
      <alignment horizontal="right"/>
    </xf>
    <xf numFmtId="1" fontId="13" fillId="11" borderId="13" xfId="0" applyNumberFormat="1" applyFont="1" applyFill="1" applyBorder="1" applyAlignment="1">
      <alignment horizontal="right"/>
    </xf>
    <xf numFmtId="166" fontId="13" fillId="11" borderId="1" xfId="0" applyNumberFormat="1" applyFont="1" applyFill="1" applyBorder="1" applyAlignment="1">
      <alignment horizontal="right" wrapText="1"/>
    </xf>
    <xf numFmtId="1" fontId="13" fillId="11" borderId="1" xfId="0" applyNumberFormat="1" applyFont="1" applyFill="1" applyBorder="1" applyAlignment="1">
      <alignment horizontal="right" wrapText="1"/>
    </xf>
    <xf numFmtId="166" fontId="14" fillId="13" borderId="21" xfId="0" applyNumberFormat="1" applyFont="1" applyFill="1" applyBorder="1" applyAlignment="1">
      <alignment horizontal="right"/>
    </xf>
    <xf numFmtId="166" fontId="14" fillId="13" borderId="21" xfId="0" applyNumberFormat="1" applyFont="1" applyFill="1" applyBorder="1" applyAlignment="1">
      <alignment horizontal="left"/>
    </xf>
    <xf numFmtId="1" fontId="12" fillId="2" borderId="21" xfId="0" applyNumberFormat="1" applyFont="1" applyFill="1" applyBorder="1" applyAlignment="1">
      <alignment horizontal="right"/>
    </xf>
    <xf numFmtId="1" fontId="12" fillId="2" borderId="21" xfId="0" quotePrefix="1" applyNumberFormat="1" applyFont="1" applyFill="1" applyBorder="1" applyAlignment="1">
      <alignment horizontal="right"/>
    </xf>
    <xf numFmtId="166" fontId="13" fillId="17" borderId="21" xfId="0" applyNumberFormat="1" applyFont="1" applyFill="1" applyBorder="1" applyAlignment="1">
      <alignment horizontal="right"/>
    </xf>
    <xf numFmtId="1" fontId="13" fillId="17" borderId="21" xfId="0" applyNumberFormat="1" applyFont="1" applyFill="1" applyBorder="1" applyAlignment="1">
      <alignment horizontal="right"/>
    </xf>
    <xf numFmtId="166" fontId="13" fillId="15" borderId="21" xfId="0" applyNumberFormat="1" applyFont="1" applyFill="1" applyBorder="1" applyAlignment="1">
      <alignment horizontal="right"/>
    </xf>
    <xf numFmtId="1" fontId="13" fillId="15" borderId="21" xfId="0" applyNumberFormat="1" applyFont="1" applyFill="1" applyBorder="1" applyAlignment="1">
      <alignment horizontal="right"/>
    </xf>
    <xf numFmtId="166" fontId="13" fillId="19" borderId="21" xfId="0" applyNumberFormat="1" applyFont="1" applyFill="1" applyBorder="1" applyAlignment="1">
      <alignment horizontal="right"/>
    </xf>
    <xf numFmtId="1" fontId="13" fillId="19" borderId="21" xfId="0" applyNumberFormat="1" applyFont="1" applyFill="1" applyBorder="1" applyAlignment="1">
      <alignment horizontal="right"/>
    </xf>
    <xf numFmtId="0" fontId="11" fillId="0" borderId="0" xfId="0" applyFont="1" applyAlignment="1"/>
    <xf numFmtId="1" fontId="11" fillId="0" borderId="0" xfId="0" applyNumberFormat="1" applyFont="1" applyBorder="1" applyAlignment="1">
      <alignment horizontal="center"/>
    </xf>
    <xf numFmtId="1" fontId="13" fillId="0" borderId="0" xfId="0" applyNumberFormat="1" applyFont="1" applyBorder="1" applyAlignment="1">
      <alignment horizontal="center"/>
    </xf>
    <xf numFmtId="0" fontId="15" fillId="0" borderId="0" xfId="0" applyFont="1" applyBorder="1" applyAlignment="1">
      <alignment horizontal="center"/>
    </xf>
    <xf numFmtId="0" fontId="10" fillId="0" borderId="0" xfId="0" applyFont="1" applyBorder="1" applyAlignment="1">
      <alignment horizontal="center"/>
    </xf>
    <xf numFmtId="1" fontId="1" fillId="0" borderId="0" xfId="0" applyNumberFormat="1" applyFont="1" applyBorder="1" applyAlignment="1">
      <alignment horizontal="center"/>
    </xf>
    <xf numFmtId="1" fontId="4" fillId="0" borderId="0" xfId="0" applyNumberFormat="1" applyFont="1" applyBorder="1" applyAlignment="1">
      <alignment horizontal="center"/>
    </xf>
    <xf numFmtId="0" fontId="8" fillId="0" borderId="0" xfId="0" applyFont="1" applyBorder="1" applyAlignment="1">
      <alignment horizontal="center"/>
    </xf>
    <xf numFmtId="0" fontId="1" fillId="0" borderId="0" xfId="0" quotePrefix="1" applyNumberFormat="1" applyFont="1" applyBorder="1" applyAlignment="1">
      <alignment horizontal="center"/>
    </xf>
    <xf numFmtId="0" fontId="2" fillId="3" borderId="17" xfId="0" applyFont="1" applyFill="1" applyBorder="1" applyAlignment="1">
      <alignment wrapText="1"/>
    </xf>
    <xf numFmtId="0" fontId="2" fillId="3" borderId="18" xfId="0" applyFont="1" applyFill="1" applyBorder="1" applyAlignment="1">
      <alignment wrapText="1"/>
    </xf>
    <xf numFmtId="0" fontId="2" fillId="3" borderId="19" xfId="0" applyFont="1" applyFill="1" applyBorder="1" applyAlignment="1">
      <alignment wrapText="1"/>
    </xf>
    <xf numFmtId="0" fontId="8" fillId="0" borderId="0" xfId="0" applyFont="1"/>
    <xf numFmtId="0" fontId="8" fillId="9" borderId="19" xfId="0" applyNumberFormat="1" applyFont="1" applyFill="1" applyBorder="1"/>
    <xf numFmtId="0" fontId="8" fillId="9" borderId="11" xfId="0" applyNumberFormat="1" applyFont="1" applyFill="1" applyBorder="1"/>
    <xf numFmtId="0" fontId="10" fillId="0" borderId="0" xfId="0" applyFont="1"/>
    <xf numFmtId="1" fontId="13" fillId="4" borderId="0" xfId="0" applyNumberFormat="1" applyFont="1" applyFill="1" applyBorder="1" applyAlignment="1">
      <alignment horizontal="left"/>
    </xf>
    <xf numFmtId="0" fontId="10" fillId="9" borderId="11" xfId="0" applyNumberFormat="1" applyFont="1" applyFill="1" applyBorder="1"/>
    <xf numFmtId="1" fontId="13" fillId="9" borderId="0" xfId="0" applyNumberFormat="1" applyFont="1" applyFill="1" applyBorder="1" applyAlignment="1">
      <alignment horizontal="left"/>
    </xf>
    <xf numFmtId="0" fontId="10" fillId="4" borderId="11" xfId="0" applyNumberFormat="1" applyFont="1" applyFill="1" applyBorder="1"/>
    <xf numFmtId="0" fontId="12" fillId="6" borderId="10" xfId="0" applyFont="1" applyFill="1" applyBorder="1"/>
    <xf numFmtId="166" fontId="12" fillId="6" borderId="9" xfId="0" applyNumberFormat="1" applyFont="1" applyFill="1" applyBorder="1" applyAlignment="1">
      <alignment horizontal="right"/>
    </xf>
    <xf numFmtId="166" fontId="12" fillId="6" borderId="10" xfId="0" applyNumberFormat="1" applyFont="1" applyFill="1" applyBorder="1" applyAlignment="1">
      <alignment horizontal="right"/>
    </xf>
    <xf numFmtId="1" fontId="12" fillId="6" borderId="9" xfId="0" applyNumberFormat="1" applyFont="1" applyFill="1" applyBorder="1" applyAlignment="1">
      <alignment horizontal="right"/>
    </xf>
    <xf numFmtId="1" fontId="12" fillId="6" borderId="10" xfId="0" applyNumberFormat="1" applyFont="1" applyFill="1" applyBorder="1" applyAlignment="1">
      <alignment horizontal="right"/>
    </xf>
    <xf numFmtId="0" fontId="12" fillId="6" borderId="11" xfId="0" applyFont="1" applyFill="1" applyBorder="1"/>
    <xf numFmtId="166" fontId="12" fillId="6" borderId="12" xfId="0" applyNumberFormat="1" applyFont="1" applyFill="1" applyBorder="1" applyAlignment="1">
      <alignment horizontal="right" wrapText="1"/>
    </xf>
    <xf numFmtId="1" fontId="12" fillId="6" borderId="12" xfId="0" applyNumberFormat="1" applyFont="1" applyFill="1" applyBorder="1" applyAlignment="1">
      <alignment horizontal="right" wrapText="1"/>
    </xf>
    <xf numFmtId="166" fontId="12" fillId="6" borderId="0" xfId="0" applyNumberFormat="1" applyFont="1" applyFill="1" applyBorder="1" applyAlignment="1">
      <alignment horizontal="right" wrapText="1"/>
    </xf>
    <xf numFmtId="1" fontId="12" fillId="6" borderId="0" xfId="0" applyNumberFormat="1" applyFont="1" applyFill="1" applyBorder="1" applyAlignment="1">
      <alignment horizontal="right" wrapText="1"/>
    </xf>
    <xf numFmtId="0" fontId="11" fillId="0" borderId="0" xfId="0" applyFont="1"/>
    <xf numFmtId="0" fontId="12" fillId="6" borderId="14" xfId="0" applyFont="1" applyFill="1" applyBorder="1"/>
    <xf numFmtId="166" fontId="12" fillId="6" borderId="13" xfId="0" applyNumberFormat="1" applyFont="1" applyFill="1" applyBorder="1" applyAlignment="1">
      <alignment horizontal="right" wrapText="1"/>
    </xf>
    <xf numFmtId="166" fontId="12" fillId="6" borderId="1" xfId="0" applyNumberFormat="1" applyFont="1" applyFill="1" applyBorder="1" applyAlignment="1">
      <alignment horizontal="right" wrapText="1"/>
    </xf>
    <xf numFmtId="1" fontId="12" fillId="6" borderId="13" xfId="0" applyNumberFormat="1" applyFont="1" applyFill="1" applyBorder="1" applyAlignment="1">
      <alignment horizontal="right" wrapText="1"/>
    </xf>
    <xf numFmtId="1" fontId="12" fillId="6" borderId="1" xfId="0" applyNumberFormat="1" applyFont="1" applyFill="1" applyBorder="1" applyAlignment="1">
      <alignment horizontal="right" wrapText="1"/>
    </xf>
    <xf numFmtId="0" fontId="11" fillId="0" borderId="0" xfId="0" quotePrefix="1" applyNumberFormat="1" applyFont="1" applyBorder="1" applyAlignment="1">
      <alignment horizontal="center"/>
    </xf>
    <xf numFmtId="0" fontId="11" fillId="14" borderId="21" xfId="0" applyNumberFormat="1" applyFont="1" applyFill="1" applyBorder="1"/>
    <xf numFmtId="166" fontId="13" fillId="15" borderId="21" xfId="0" applyNumberFormat="1" applyFont="1" applyFill="1" applyBorder="1" applyAlignment="1">
      <alignment horizontal="left"/>
    </xf>
    <xf numFmtId="1" fontId="13" fillId="15" borderId="21" xfId="0" applyNumberFormat="1" applyFont="1" applyFill="1" applyBorder="1" applyAlignment="1">
      <alignment horizontal="left"/>
    </xf>
    <xf numFmtId="0" fontId="11" fillId="16" borderId="21" xfId="0" applyNumberFormat="1" applyFont="1" applyFill="1" applyBorder="1"/>
    <xf numFmtId="166" fontId="13" fillId="17" borderId="21" xfId="0" applyNumberFormat="1" applyFont="1" applyFill="1" applyBorder="1" applyAlignment="1">
      <alignment horizontal="left"/>
    </xf>
    <xf numFmtId="1" fontId="13" fillId="17" borderId="21" xfId="0" applyNumberFormat="1" applyFont="1" applyFill="1" applyBorder="1" applyAlignment="1">
      <alignment horizontal="left"/>
    </xf>
    <xf numFmtId="0" fontId="11" fillId="18" borderId="21" xfId="0" applyNumberFormat="1" applyFont="1" applyFill="1" applyBorder="1"/>
    <xf numFmtId="166" fontId="13" fillId="19" borderId="21" xfId="0" applyNumberFormat="1" applyFont="1" applyFill="1" applyBorder="1" applyAlignment="1">
      <alignment horizontal="left"/>
    </xf>
    <xf numFmtId="1" fontId="13" fillId="19" borderId="21" xfId="0" applyNumberFormat="1" applyFont="1" applyFill="1" applyBorder="1" applyAlignment="1">
      <alignment horizontal="left"/>
    </xf>
    <xf numFmtId="0" fontId="13" fillId="10" borderId="10" xfId="0" applyFont="1" applyFill="1" applyBorder="1"/>
    <xf numFmtId="166" fontId="13" fillId="10" borderId="9" xfId="0" applyNumberFormat="1" applyFont="1" applyFill="1" applyBorder="1" applyAlignment="1">
      <alignment horizontal="right"/>
    </xf>
    <xf numFmtId="2" fontId="13" fillId="10" borderId="10" xfId="0" applyNumberFormat="1" applyFont="1" applyFill="1" applyBorder="1" applyAlignment="1">
      <alignment horizontal="right"/>
    </xf>
    <xf numFmtId="1" fontId="13" fillId="10" borderId="9" xfId="0" applyNumberFormat="1" applyFont="1" applyFill="1" applyBorder="1" applyAlignment="1">
      <alignment horizontal="right"/>
    </xf>
    <xf numFmtId="1" fontId="13" fillId="10" borderId="10" xfId="0" applyNumberFormat="1" applyFont="1" applyFill="1" applyBorder="1" applyAlignment="1">
      <alignment horizontal="right"/>
    </xf>
    <xf numFmtId="0" fontId="13" fillId="10" borderId="11" xfId="0" applyFont="1" applyFill="1" applyBorder="1"/>
    <xf numFmtId="166" fontId="13" fillId="10" borderId="12" xfId="0" applyNumberFormat="1" applyFont="1" applyFill="1" applyBorder="1" applyAlignment="1">
      <alignment horizontal="right" wrapText="1"/>
    </xf>
    <xf numFmtId="1" fontId="13" fillId="10" borderId="12" xfId="0" applyNumberFormat="1" applyFont="1" applyFill="1" applyBorder="1" applyAlignment="1">
      <alignment horizontal="right"/>
    </xf>
    <xf numFmtId="1" fontId="13" fillId="10" borderId="12" xfId="0" applyNumberFormat="1" applyFont="1" applyFill="1" applyBorder="1" applyAlignment="1">
      <alignment horizontal="right" wrapText="1"/>
    </xf>
    <xf numFmtId="166" fontId="13" fillId="10" borderId="0" xfId="0" applyNumberFormat="1" applyFont="1" applyFill="1" applyBorder="1" applyAlignment="1">
      <alignment horizontal="right" wrapText="1"/>
    </xf>
    <xf numFmtId="1" fontId="13" fillId="10" borderId="0" xfId="0" applyNumberFormat="1" applyFont="1" applyFill="1" applyBorder="1" applyAlignment="1">
      <alignment horizontal="right" wrapText="1"/>
    </xf>
    <xf numFmtId="166" fontId="13" fillId="10" borderId="12" xfId="0" applyNumberFormat="1" applyFont="1" applyFill="1" applyBorder="1" applyAlignment="1">
      <alignment horizontal="right"/>
    </xf>
    <xf numFmtId="166" fontId="13" fillId="10" borderId="10" xfId="0" applyNumberFormat="1" applyFont="1" applyFill="1" applyBorder="1" applyAlignment="1">
      <alignment horizontal="right"/>
    </xf>
    <xf numFmtId="166" fontId="13" fillId="20" borderId="21" xfId="0" applyNumberFormat="1" applyFont="1" applyFill="1" applyBorder="1" applyAlignment="1">
      <alignment horizontal="left"/>
    </xf>
    <xf numFmtId="1" fontId="13" fillId="20" borderId="21" xfId="0" applyNumberFormat="1" applyFont="1" applyFill="1" applyBorder="1" applyAlignment="1">
      <alignment horizontal="left"/>
    </xf>
    <xf numFmtId="0" fontId="13" fillId="21" borderId="21" xfId="0" applyNumberFormat="1" applyFont="1" applyFill="1" applyBorder="1"/>
    <xf numFmtId="166" fontId="13" fillId="21" borderId="21" xfId="0" applyNumberFormat="1" applyFont="1" applyFill="1" applyBorder="1" applyAlignment="1">
      <alignment horizontal="left"/>
    </xf>
    <xf numFmtId="1" fontId="13" fillId="21" borderId="21" xfId="0" applyNumberFormat="1" applyFont="1" applyFill="1" applyBorder="1" applyAlignment="1">
      <alignment horizontal="left"/>
    </xf>
    <xf numFmtId="0" fontId="13" fillId="22" borderId="21" xfId="0" applyNumberFormat="1" applyFont="1" applyFill="1" applyBorder="1"/>
    <xf numFmtId="166" fontId="13" fillId="22" borderId="21" xfId="0" applyNumberFormat="1" applyFont="1" applyFill="1" applyBorder="1" applyAlignment="1">
      <alignment horizontal="left"/>
    </xf>
    <xf numFmtId="1" fontId="13" fillId="22" borderId="21" xfId="0" applyNumberFormat="1" applyFont="1" applyFill="1" applyBorder="1" applyAlignment="1">
      <alignment horizontal="left"/>
    </xf>
    <xf numFmtId="166" fontId="13" fillId="20" borderId="21" xfId="0" applyNumberFormat="1" applyFont="1" applyFill="1" applyBorder="1" applyAlignment="1">
      <alignment horizontal="right"/>
    </xf>
    <xf numFmtId="1" fontId="13" fillId="20" borderId="21" xfId="0" applyNumberFormat="1" applyFont="1" applyFill="1" applyBorder="1" applyAlignment="1">
      <alignment horizontal="right"/>
    </xf>
    <xf numFmtId="166" fontId="13" fillId="21" borderId="21" xfId="0" applyNumberFormat="1" applyFont="1" applyFill="1" applyBorder="1" applyAlignment="1">
      <alignment horizontal="right"/>
    </xf>
    <xf numFmtId="1" fontId="13" fillId="21" borderId="21" xfId="0" applyNumberFormat="1" applyFont="1" applyFill="1" applyBorder="1" applyAlignment="1">
      <alignment horizontal="right"/>
    </xf>
    <xf numFmtId="166" fontId="13" fillId="22" borderId="21" xfId="0" applyNumberFormat="1" applyFont="1" applyFill="1" applyBorder="1" applyAlignment="1">
      <alignment horizontal="right"/>
    </xf>
    <xf numFmtId="1" fontId="13" fillId="22" borderId="21" xfId="0" applyNumberFormat="1" applyFont="1" applyFill="1" applyBorder="1" applyAlignment="1">
      <alignment horizontal="right"/>
    </xf>
    <xf numFmtId="0" fontId="13" fillId="11" borderId="11" xfId="0" applyFont="1" applyFill="1" applyBorder="1"/>
    <xf numFmtId="166" fontId="13" fillId="11" borderId="12" xfId="0" applyNumberFormat="1" applyFont="1" applyFill="1" applyBorder="1" applyAlignment="1">
      <alignment horizontal="right" wrapText="1"/>
    </xf>
    <xf numFmtId="166" fontId="13" fillId="11" borderId="11" xfId="0" applyNumberFormat="1" applyFont="1" applyFill="1" applyBorder="1" applyAlignment="1">
      <alignment horizontal="right" wrapText="1"/>
    </xf>
    <xf numFmtId="1" fontId="13" fillId="11" borderId="0" xfId="0" applyNumberFormat="1" applyFont="1" applyFill="1" applyBorder="1" applyAlignment="1">
      <alignment horizontal="right"/>
    </xf>
    <xf numFmtId="1" fontId="13" fillId="11" borderId="12" xfId="0" applyNumberFormat="1" applyFont="1" applyFill="1" applyBorder="1" applyAlignment="1">
      <alignment horizontal="right"/>
    </xf>
    <xf numFmtId="1" fontId="13" fillId="11" borderId="12" xfId="0" applyNumberFormat="1" applyFont="1" applyFill="1" applyBorder="1" applyAlignment="1">
      <alignment horizontal="right" wrapText="1"/>
    </xf>
    <xf numFmtId="1" fontId="13" fillId="11" borderId="11" xfId="0" applyNumberFormat="1" applyFont="1" applyFill="1" applyBorder="1" applyAlignment="1">
      <alignment horizontal="right" wrapText="1"/>
    </xf>
    <xf numFmtId="166" fontId="13" fillId="11" borderId="0" xfId="0" applyNumberFormat="1" applyFont="1" applyFill="1" applyBorder="1" applyAlignment="1">
      <alignment horizontal="right" wrapText="1"/>
    </xf>
    <xf numFmtId="1" fontId="13" fillId="11" borderId="0" xfId="0" applyNumberFormat="1" applyFont="1" applyFill="1" applyBorder="1" applyAlignment="1">
      <alignment horizontal="right" wrapText="1"/>
    </xf>
    <xf numFmtId="166" fontId="13" fillId="11" borderId="12" xfId="0" applyNumberFormat="1" applyFont="1" applyFill="1" applyBorder="1" applyAlignment="1">
      <alignment horizontal="right"/>
    </xf>
    <xf numFmtId="166" fontId="13" fillId="11" borderId="13" xfId="0" applyNumberFormat="1" applyFont="1" applyFill="1" applyBorder="1" applyAlignment="1">
      <alignment horizontal="right"/>
    </xf>
    <xf numFmtId="1" fontId="13" fillId="11" borderId="13" xfId="0" applyNumberFormat="1" applyFont="1" applyFill="1" applyBorder="1" applyAlignment="1">
      <alignment horizontal="right"/>
    </xf>
    <xf numFmtId="0" fontId="13" fillId="11" borderId="14" xfId="0" applyFont="1" applyFill="1" applyBorder="1"/>
    <xf numFmtId="166" fontId="13" fillId="11" borderId="1" xfId="0" applyNumberFormat="1" applyFont="1" applyFill="1" applyBorder="1" applyAlignment="1">
      <alignment horizontal="right" wrapText="1"/>
    </xf>
    <xf numFmtId="1" fontId="13" fillId="11" borderId="1" xfId="0" applyNumberFormat="1" applyFont="1" applyFill="1" applyBorder="1" applyAlignment="1">
      <alignment horizontal="right" wrapText="1"/>
    </xf>
    <xf numFmtId="0" fontId="12" fillId="12" borderId="21" xfId="0" applyNumberFormat="1" applyFont="1" applyFill="1" applyBorder="1"/>
    <xf numFmtId="166" fontId="14" fillId="13" borderId="21" xfId="0" applyNumberFormat="1" applyFont="1" applyFill="1" applyBorder="1" applyAlignment="1">
      <alignment horizontal="right"/>
    </xf>
    <xf numFmtId="166" fontId="14" fillId="13" borderId="21" xfId="0" applyNumberFormat="1" applyFont="1" applyFill="1" applyBorder="1" applyAlignment="1">
      <alignment horizontal="left"/>
    </xf>
    <xf numFmtId="166" fontId="13" fillId="17" borderId="21" xfId="0" applyNumberFormat="1" applyFont="1" applyFill="1" applyBorder="1" applyAlignment="1">
      <alignment horizontal="right"/>
    </xf>
    <xf numFmtId="1" fontId="13" fillId="17" borderId="21" xfId="0" applyNumberFormat="1" applyFont="1" applyFill="1" applyBorder="1" applyAlignment="1">
      <alignment horizontal="right"/>
    </xf>
    <xf numFmtId="166" fontId="13" fillId="15" borderId="21" xfId="0" applyNumberFormat="1" applyFont="1" applyFill="1" applyBorder="1" applyAlignment="1">
      <alignment horizontal="right"/>
    </xf>
    <xf numFmtId="1" fontId="13" fillId="15" borderId="21" xfId="0" applyNumberFormat="1" applyFont="1" applyFill="1" applyBorder="1" applyAlignment="1">
      <alignment horizontal="right"/>
    </xf>
    <xf numFmtId="166" fontId="13" fillId="19" borderId="21" xfId="0" applyNumberFormat="1" applyFont="1" applyFill="1" applyBorder="1" applyAlignment="1">
      <alignment horizontal="right"/>
    </xf>
    <xf numFmtId="1" fontId="13" fillId="19" borderId="21" xfId="0" applyNumberFormat="1" applyFont="1" applyFill="1" applyBorder="1" applyAlignment="1">
      <alignment horizontal="right"/>
    </xf>
    <xf numFmtId="0" fontId="11" fillId="0" borderId="0" xfId="0" applyFont="1" applyAlignment="1"/>
    <xf numFmtId="0" fontId="4" fillId="0" borderId="0" xfId="0" applyFont="1" applyBorder="1" applyAlignment="1"/>
    <xf numFmtId="1" fontId="1" fillId="0" borderId="0" xfId="0" applyNumberFormat="1" applyFont="1" applyBorder="1" applyAlignment="1">
      <alignment horizontal="center"/>
    </xf>
    <xf numFmtId="0" fontId="8" fillId="0" borderId="0" xfId="0" applyFont="1" applyBorder="1" applyAlignment="1">
      <alignment horizontal="center"/>
    </xf>
    <xf numFmtId="0" fontId="1" fillId="0" borderId="0" xfId="0" applyFont="1" applyBorder="1"/>
    <xf numFmtId="166" fontId="13" fillId="10" borderId="13" xfId="0" applyNumberFormat="1" applyFont="1" applyFill="1" applyBorder="1" applyAlignment="1">
      <alignment horizontal="right" wrapText="1"/>
    </xf>
    <xf numFmtId="1" fontId="13" fillId="10" borderId="13" xfId="0" applyNumberFormat="1" applyFont="1" applyFill="1" applyBorder="1" applyAlignment="1">
      <alignment horizontal="right" wrapText="1"/>
    </xf>
    <xf numFmtId="1" fontId="13" fillId="10" borderId="1" xfId="0" applyNumberFormat="1" applyFont="1" applyFill="1" applyBorder="1" applyAlignment="1">
      <alignment horizontal="right"/>
    </xf>
    <xf numFmtId="0" fontId="1" fillId="0" borderId="2" xfId="0" applyFont="1" applyBorder="1"/>
    <xf numFmtId="0" fontId="8" fillId="0" borderId="2" xfId="0" applyFont="1" applyBorder="1" applyAlignment="1">
      <alignment horizontal="center"/>
    </xf>
    <xf numFmtId="166" fontId="13" fillId="9" borderId="12" xfId="0" applyNumberFormat="1" applyFont="1" applyFill="1" applyBorder="1" applyAlignment="1"/>
    <xf numFmtId="166" fontId="13" fillId="4" borderId="12" xfId="0" applyNumberFormat="1" applyFont="1" applyFill="1" applyBorder="1" applyAlignment="1"/>
    <xf numFmtId="1" fontId="13" fillId="9" borderId="12" xfId="0" applyNumberFormat="1" applyFont="1" applyFill="1" applyBorder="1" applyAlignment="1"/>
    <xf numFmtId="1" fontId="13" fillId="4" borderId="12" xfId="0" applyNumberFormat="1" applyFont="1" applyFill="1" applyBorder="1" applyAlignment="1"/>
    <xf numFmtId="1" fontId="12" fillId="6" borderId="20" xfId="0" applyNumberFormat="1" applyFont="1" applyFill="1" applyBorder="1" applyAlignment="1">
      <alignment horizontal="center"/>
    </xf>
    <xf numFmtId="1" fontId="12" fillId="6" borderId="20" xfId="0" quotePrefix="1" applyNumberFormat="1" applyFont="1" applyFill="1" applyBorder="1" applyAlignment="1">
      <alignment horizontal="center"/>
    </xf>
    <xf numFmtId="1" fontId="12" fillId="6" borderId="19" xfId="0" applyNumberFormat="1" applyFont="1" applyFill="1" applyBorder="1" applyAlignment="1">
      <alignment horizontal="center"/>
    </xf>
    <xf numFmtId="1" fontId="12" fillId="6" borderId="19" xfId="0" quotePrefix="1" applyNumberFormat="1" applyFont="1" applyFill="1" applyBorder="1" applyAlignment="1">
      <alignment horizontal="center"/>
    </xf>
    <xf numFmtId="166" fontId="13" fillId="17" borderId="21" xfId="0" applyNumberFormat="1" applyFont="1" applyFill="1" applyBorder="1" applyAlignment="1"/>
    <xf numFmtId="1" fontId="13" fillId="17" borderId="21" xfId="0" applyNumberFormat="1" applyFont="1" applyFill="1" applyBorder="1" applyAlignment="1"/>
    <xf numFmtId="166" fontId="13" fillId="9" borderId="12" xfId="0" applyNumberFormat="1" applyFont="1" applyFill="1" applyBorder="1" applyAlignment="1">
      <alignment horizontal="center"/>
    </xf>
    <xf numFmtId="166" fontId="13" fillId="4" borderId="12" xfId="0" applyNumberFormat="1" applyFont="1" applyFill="1" applyBorder="1" applyAlignment="1">
      <alignment horizontal="center"/>
    </xf>
    <xf numFmtId="166" fontId="12" fillId="6" borderId="9" xfId="0" applyNumberFormat="1" applyFont="1" applyFill="1" applyBorder="1" applyAlignment="1"/>
    <xf numFmtId="166" fontId="12" fillId="6" borderId="9" xfId="0" applyNumberFormat="1" applyFont="1" applyFill="1" applyBorder="1" applyAlignment="1">
      <alignment horizontal="center"/>
    </xf>
    <xf numFmtId="166" fontId="12" fillId="6" borderId="12" xfId="0" applyNumberFormat="1" applyFont="1" applyFill="1" applyBorder="1" applyAlignment="1">
      <alignment wrapText="1"/>
    </xf>
    <xf numFmtId="166" fontId="12" fillId="6" borderId="12" xfId="0" applyNumberFormat="1" applyFont="1" applyFill="1" applyBorder="1" applyAlignment="1">
      <alignment horizontal="center" wrapText="1"/>
    </xf>
    <xf numFmtId="166" fontId="12" fillId="6" borderId="13" xfId="0" applyNumberFormat="1" applyFont="1" applyFill="1" applyBorder="1" applyAlignment="1">
      <alignment wrapText="1"/>
    </xf>
    <xf numFmtId="166" fontId="12" fillId="6" borderId="13" xfId="0" applyNumberFormat="1" applyFont="1" applyFill="1" applyBorder="1" applyAlignment="1">
      <alignment horizontal="center" wrapText="1"/>
    </xf>
    <xf numFmtId="0" fontId="19" fillId="0" borderId="0" xfId="0" applyFont="1" applyBorder="1" applyAlignment="1">
      <alignment wrapText="1"/>
    </xf>
    <xf numFmtId="166" fontId="13" fillId="15" borderId="21" xfId="0" applyNumberFormat="1" applyFont="1" applyFill="1" applyBorder="1" applyAlignment="1"/>
    <xf numFmtId="1" fontId="13" fillId="15" borderId="21" xfId="0" applyNumberFormat="1" applyFont="1" applyFill="1" applyBorder="1" applyAlignment="1"/>
    <xf numFmtId="166" fontId="13" fillId="19" borderId="21" xfId="0" applyNumberFormat="1" applyFont="1" applyFill="1" applyBorder="1" applyAlignment="1"/>
    <xf numFmtId="1" fontId="13" fillId="19" borderId="21" xfId="0" applyNumberFormat="1" applyFont="1" applyFill="1" applyBorder="1" applyAlignment="1"/>
    <xf numFmtId="166" fontId="13" fillId="4" borderId="12" xfId="0" applyNumberFormat="1" applyFont="1" applyFill="1" applyBorder="1" applyAlignment="1">
      <alignment horizontal="right"/>
    </xf>
    <xf numFmtId="166" fontId="13" fillId="20" borderId="21" xfId="0" applyNumberFormat="1" applyFont="1" applyFill="1" applyBorder="1" applyAlignment="1"/>
    <xf numFmtId="1" fontId="13" fillId="20" borderId="21" xfId="0" applyNumberFormat="1" applyFont="1" applyFill="1" applyBorder="1" applyAlignment="1"/>
    <xf numFmtId="166" fontId="13" fillId="10" borderId="9" xfId="0" applyNumberFormat="1" applyFont="1" applyFill="1" applyBorder="1" applyAlignment="1"/>
    <xf numFmtId="1" fontId="13" fillId="10" borderId="9" xfId="0" applyNumberFormat="1" applyFont="1" applyFill="1" applyBorder="1" applyAlignment="1">
      <alignment horizontal="center"/>
    </xf>
    <xf numFmtId="166" fontId="13" fillId="11" borderId="12" xfId="0" applyNumberFormat="1" applyFont="1" applyFill="1" applyBorder="1" applyAlignment="1"/>
    <xf numFmtId="1" fontId="13" fillId="11" borderId="12" xfId="0" applyNumberFormat="1" applyFont="1" applyFill="1" applyBorder="1" applyAlignment="1">
      <alignment horizontal="center"/>
    </xf>
    <xf numFmtId="166" fontId="13" fillId="10" borderId="12" xfId="0" applyNumberFormat="1" applyFont="1" applyFill="1" applyBorder="1" applyAlignment="1"/>
    <xf numFmtId="1" fontId="13" fillId="10" borderId="12" xfId="0" applyNumberFormat="1" applyFont="1" applyFill="1" applyBorder="1" applyAlignment="1">
      <alignment horizontal="center"/>
    </xf>
    <xf numFmtId="166" fontId="13" fillId="11" borderId="13" xfId="0" applyNumberFormat="1" applyFont="1" applyFill="1" applyBorder="1" applyAlignment="1"/>
    <xf numFmtId="1" fontId="13" fillId="11" borderId="13" xfId="0" applyNumberFormat="1" applyFont="1" applyFill="1" applyBorder="1" applyAlignment="1">
      <alignment horizontal="center"/>
    </xf>
    <xf numFmtId="166" fontId="13" fillId="21" borderId="21" xfId="0" applyNumberFormat="1" applyFont="1" applyFill="1" applyBorder="1" applyAlignment="1"/>
    <xf numFmtId="1" fontId="13" fillId="21" borderId="21" xfId="0" applyNumberFormat="1" applyFont="1" applyFill="1" applyBorder="1" applyAlignment="1">
      <alignment horizontal="center"/>
    </xf>
    <xf numFmtId="166" fontId="13" fillId="22" borderId="21" xfId="0" applyNumberFormat="1" applyFont="1" applyFill="1" applyBorder="1" applyAlignment="1"/>
    <xf numFmtId="1" fontId="13" fillId="22" borderId="21" xfId="0" applyNumberFormat="1" applyFont="1" applyFill="1" applyBorder="1" applyAlignment="1">
      <alignment horizontal="center"/>
    </xf>
    <xf numFmtId="166" fontId="14" fillId="13" borderId="21" xfId="0" applyNumberFormat="1" applyFont="1" applyFill="1" applyBorder="1" applyAlignment="1"/>
    <xf numFmtId="166" fontId="14" fillId="13" borderId="21" xfId="0" applyNumberFormat="1" applyFont="1" applyFill="1" applyBorder="1" applyAlignment="1">
      <alignment horizontal="center"/>
    </xf>
    <xf numFmtId="166" fontId="13" fillId="11" borderId="12" xfId="0" applyNumberFormat="1" applyFont="1" applyFill="1" applyBorder="1" applyAlignment="1">
      <alignment wrapText="1"/>
    </xf>
    <xf numFmtId="166" fontId="13" fillId="11" borderId="0" xfId="0" applyNumberFormat="1" applyFont="1" applyFill="1" applyBorder="1" applyAlignment="1"/>
    <xf numFmtId="1" fontId="13" fillId="11" borderId="12" xfId="0" applyNumberFormat="1" applyFont="1" applyFill="1" applyBorder="1" applyAlignment="1">
      <alignment horizontal="center" wrapText="1"/>
    </xf>
    <xf numFmtId="166" fontId="13" fillId="10" borderId="12" xfId="0" applyNumberFormat="1" applyFont="1" applyFill="1" applyBorder="1" applyAlignment="1">
      <alignment wrapText="1"/>
    </xf>
    <xf numFmtId="1" fontId="13" fillId="10" borderId="12" xfId="0" applyNumberFormat="1" applyFont="1" applyFill="1" applyBorder="1" applyAlignment="1">
      <alignment horizontal="center" wrapText="1"/>
    </xf>
    <xf numFmtId="1" fontId="12" fillId="2" borderId="21" xfId="0" applyNumberFormat="1" applyFont="1" applyFill="1" applyBorder="1" applyAlignment="1"/>
    <xf numFmtId="1" fontId="12" fillId="2" borderId="21" xfId="0" quotePrefix="1" applyNumberFormat="1" applyFont="1" applyFill="1" applyBorder="1" applyAlignment="1"/>
    <xf numFmtId="1" fontId="12" fillId="6" borderId="12" xfId="0" quotePrefix="1" applyNumberFormat="1" applyFont="1" applyFill="1" applyBorder="1" applyAlignment="1">
      <alignment horizontal="center"/>
    </xf>
    <xf numFmtId="1" fontId="1" fillId="0" borderId="0" xfId="0" applyNumberFormat="1" applyFont="1" applyBorder="1" applyAlignment="1"/>
    <xf numFmtId="0" fontId="1" fillId="0" borderId="0" xfId="0" applyFont="1" applyAlignment="1"/>
    <xf numFmtId="1" fontId="4" fillId="0" borderId="0" xfId="0" applyNumberFormat="1" applyFont="1" applyBorder="1" applyAlignment="1"/>
    <xf numFmtId="0" fontId="5" fillId="0" borderId="0" xfId="0" applyFont="1" applyBorder="1" applyAlignment="1"/>
    <xf numFmtId="0" fontId="8" fillId="0" borderId="0" xfId="0" applyFont="1" applyBorder="1" applyAlignment="1"/>
    <xf numFmtId="0" fontId="6" fillId="0" borderId="0" xfId="0" applyFont="1" applyAlignment="1"/>
    <xf numFmtId="0" fontId="8" fillId="0" borderId="0" xfId="0" applyFont="1" applyAlignment="1"/>
    <xf numFmtId="1" fontId="13" fillId="9" borderId="12" xfId="0" applyNumberFormat="1" applyFont="1" applyFill="1" applyBorder="1" applyAlignment="1">
      <alignment horizontal="center"/>
    </xf>
    <xf numFmtId="1" fontId="13" fillId="4" borderId="12" xfId="0" applyNumberFormat="1" applyFont="1" applyFill="1" applyBorder="1" applyAlignment="1">
      <alignment horizontal="center"/>
    </xf>
    <xf numFmtId="1" fontId="12" fillId="6" borderId="9" xfId="0" applyNumberFormat="1" applyFont="1" applyFill="1" applyBorder="1" applyAlignment="1">
      <alignment horizontal="center"/>
    </xf>
    <xf numFmtId="1" fontId="12" fillId="6" borderId="12" xfId="0" applyNumberFormat="1" applyFont="1" applyFill="1" applyBorder="1" applyAlignment="1">
      <alignment horizontal="center" wrapText="1"/>
    </xf>
    <xf numFmtId="1" fontId="12" fillId="6" borderId="13" xfId="0" applyNumberFormat="1" applyFont="1" applyFill="1" applyBorder="1" applyAlignment="1">
      <alignment horizontal="center" wrapText="1"/>
    </xf>
    <xf numFmtId="166" fontId="13" fillId="9" borderId="12" xfId="0" applyNumberFormat="1" applyFont="1" applyFill="1" applyBorder="1" applyAlignment="1">
      <alignment horizontal="right"/>
    </xf>
    <xf numFmtId="1" fontId="12" fillId="6" borderId="9" xfId="0" quotePrefix="1" applyNumberFormat="1" applyFont="1" applyFill="1" applyBorder="1" applyAlignment="1">
      <alignment horizontal="center"/>
    </xf>
    <xf numFmtId="166" fontId="8" fillId="0" borderId="0" xfId="0" applyNumberFormat="1" applyFont="1"/>
    <xf numFmtId="16" fontId="2" fillId="2" borderId="25" xfId="0" applyNumberFormat="1" applyFont="1" applyFill="1" applyBorder="1" applyAlignment="1">
      <alignment horizontal="center" wrapText="1"/>
    </xf>
    <xf numFmtId="1" fontId="12" fillId="6" borderId="8" xfId="0" applyNumberFormat="1" applyFont="1" applyFill="1" applyBorder="1" applyAlignment="1">
      <alignment horizontal="right"/>
    </xf>
    <xf numFmtId="0" fontId="10" fillId="9" borderId="0" xfId="0" applyNumberFormat="1" applyFont="1" applyFill="1" applyBorder="1"/>
    <xf numFmtId="0" fontId="10" fillId="4" borderId="0" xfId="0" applyNumberFormat="1" applyFont="1" applyFill="1" applyBorder="1"/>
    <xf numFmtId="166" fontId="12" fillId="6" borderId="8" xfId="0" applyNumberFormat="1" applyFont="1" applyFill="1" applyBorder="1" applyAlignment="1">
      <alignment horizontal="right"/>
    </xf>
    <xf numFmtId="1" fontId="13" fillId="10" borderId="8" xfId="0" applyNumberFormat="1" applyFont="1" applyFill="1" applyBorder="1" applyAlignment="1">
      <alignment horizontal="right"/>
    </xf>
    <xf numFmtId="16" fontId="2" fillId="2" borderId="6" xfId="0" applyNumberFormat="1" applyFont="1" applyFill="1" applyBorder="1" applyAlignment="1">
      <alignment horizontal="center" wrapText="1"/>
    </xf>
    <xf numFmtId="0" fontId="2" fillId="2" borderId="5" xfId="0" applyFont="1" applyFill="1" applyBorder="1" applyAlignment="1">
      <alignment horizontal="center" wrapText="1"/>
    </xf>
    <xf numFmtId="16" fontId="2" fillId="2" borderId="5" xfId="0" applyNumberFormat="1" applyFont="1" applyFill="1" applyBorder="1" applyAlignment="1">
      <alignment horizontal="center" wrapText="1"/>
    </xf>
    <xf numFmtId="0" fontId="2" fillId="2" borderId="6" xfId="0" applyFont="1" applyFill="1" applyBorder="1" applyAlignment="1">
      <alignment horizontal="center" wrapText="1"/>
    </xf>
    <xf numFmtId="0" fontId="2" fillId="3" borderId="2" xfId="0" applyFont="1" applyFill="1" applyBorder="1" applyAlignment="1">
      <alignment wrapText="1"/>
    </xf>
    <xf numFmtId="0" fontId="2" fillId="3" borderId="4" xfId="0" applyFont="1" applyFill="1" applyBorder="1" applyAlignment="1">
      <alignment wrapText="1"/>
    </xf>
    <xf numFmtId="0" fontId="2" fillId="3" borderId="0" xfId="0" applyFont="1" applyFill="1" applyBorder="1" applyAlignment="1">
      <alignment wrapText="1"/>
    </xf>
    <xf numFmtId="0" fontId="2" fillId="3" borderId="11" xfId="0" applyFont="1" applyFill="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3" borderId="14" xfId="0" applyFont="1" applyFill="1" applyBorder="1" applyAlignment="1">
      <alignment wrapText="1"/>
    </xf>
    <xf numFmtId="0" fontId="2" fillId="3" borderId="7" xfId="0" applyFont="1" applyFill="1" applyBorder="1" applyAlignment="1">
      <alignment wrapText="1"/>
    </xf>
    <xf numFmtId="0" fontId="4" fillId="9" borderId="0" xfId="0" applyNumberFormat="1" applyFont="1" applyFill="1" applyBorder="1" applyAlignment="1">
      <alignment horizontal="left"/>
    </xf>
    <xf numFmtId="0" fontId="4" fillId="4" borderId="0" xfId="0" applyNumberFormat="1" applyFont="1" applyFill="1" applyBorder="1" applyAlignment="1">
      <alignment horizontal="left"/>
    </xf>
    <xf numFmtId="0" fontId="1" fillId="0" borderId="0" xfId="1" applyFont="1" applyBorder="1" applyAlignment="1">
      <alignment horizontal="center"/>
    </xf>
    <xf numFmtId="0" fontId="2" fillId="2" borderId="26" xfId="0" applyFont="1" applyFill="1" applyBorder="1" applyAlignment="1">
      <alignment horizontal="left" wrapText="1"/>
    </xf>
    <xf numFmtId="0" fontId="8" fillId="0" borderId="27" xfId="0" applyFont="1" applyBorder="1" applyAlignment="1">
      <alignment horizontal="left" vertical="center" wrapText="1"/>
    </xf>
    <xf numFmtId="0" fontId="8" fillId="11" borderId="27" xfId="0" applyFont="1" applyFill="1" applyBorder="1" applyAlignment="1">
      <alignment horizontal="left" vertical="center" wrapText="1"/>
    </xf>
    <xf numFmtId="0" fontId="1" fillId="0" borderId="0" xfId="1" applyFont="1" applyBorder="1" applyAlignment="1"/>
    <xf numFmtId="0" fontId="2" fillId="2" borderId="28" xfId="0" applyFont="1" applyFill="1" applyBorder="1" applyAlignment="1">
      <alignment horizontal="left" wrapText="1"/>
    </xf>
    <xf numFmtId="0" fontId="8" fillId="0" borderId="29" xfId="0" applyFont="1" applyBorder="1" applyAlignment="1">
      <alignment horizontal="left" vertical="center"/>
    </xf>
    <xf numFmtId="0" fontId="8" fillId="11" borderId="29" xfId="0" applyFont="1" applyFill="1" applyBorder="1" applyAlignment="1">
      <alignment horizontal="left" vertical="center"/>
    </xf>
    <xf numFmtId="0" fontId="2" fillId="7" borderId="3" xfId="0" applyFont="1" applyFill="1" applyBorder="1"/>
    <xf numFmtId="0" fontId="17" fillId="4" borderId="9" xfId="2" applyFill="1" applyBorder="1" applyAlignment="1" applyProtection="1"/>
    <xf numFmtId="0" fontId="18" fillId="9" borderId="30" xfId="2" applyFont="1" applyFill="1" applyBorder="1" applyAlignment="1" applyProtection="1"/>
    <xf numFmtId="0" fontId="17" fillId="10" borderId="30" xfId="2" applyFill="1" applyBorder="1" applyAlignment="1" applyProtection="1"/>
    <xf numFmtId="0" fontId="18" fillId="5" borderId="9" xfId="2" applyFont="1" applyFill="1" applyBorder="1" applyAlignment="1" applyProtection="1"/>
    <xf numFmtId="0" fontId="17" fillId="4" borderId="30" xfId="2" applyFill="1" applyBorder="1" applyAlignment="1" applyProtection="1"/>
    <xf numFmtId="0" fontId="18" fillId="5" borderId="30" xfId="2" applyFont="1" applyFill="1" applyBorder="1" applyAlignment="1" applyProtection="1"/>
    <xf numFmtId="0" fontId="18" fillId="8" borderId="30" xfId="2" applyFont="1" applyFill="1" applyBorder="1" applyAlignment="1" applyProtection="1"/>
    <xf numFmtId="0" fontId="17" fillId="8" borderId="31" xfId="2" applyFill="1" applyBorder="1" applyAlignment="1" applyProtection="1"/>
    <xf numFmtId="0" fontId="2" fillId="7" borderId="4" xfId="0" applyFont="1" applyFill="1" applyBorder="1" applyAlignment="1">
      <alignment wrapText="1"/>
    </xf>
    <xf numFmtId="0" fontId="4" fillId="4" borderId="10" xfId="0" applyFont="1" applyFill="1" applyBorder="1" applyAlignment="1">
      <alignment wrapText="1"/>
    </xf>
    <xf numFmtId="0" fontId="4" fillId="9" borderId="32" xfId="0" applyFont="1" applyFill="1" applyBorder="1" applyAlignment="1">
      <alignment wrapText="1"/>
    </xf>
    <xf numFmtId="0" fontId="4" fillId="0" borderId="11" xfId="0" applyFont="1" applyBorder="1" applyAlignment="1">
      <alignment vertical="center" wrapText="1"/>
    </xf>
    <xf numFmtId="0" fontId="4" fillId="5" borderId="10" xfId="0" applyFont="1" applyFill="1" applyBorder="1" applyAlignment="1">
      <alignment wrapText="1"/>
    </xf>
    <xf numFmtId="0" fontId="4" fillId="4" borderId="32" xfId="0" applyFont="1" applyFill="1" applyBorder="1" applyAlignment="1">
      <alignment wrapText="1"/>
    </xf>
    <xf numFmtId="0" fontId="4" fillId="5" borderId="32" xfId="0" applyFont="1" applyFill="1" applyBorder="1" applyAlignment="1">
      <alignment wrapText="1"/>
    </xf>
    <xf numFmtId="0" fontId="4" fillId="8" borderId="32" xfId="0" applyFont="1" applyFill="1" applyBorder="1" applyAlignment="1">
      <alignment wrapText="1"/>
    </xf>
    <xf numFmtId="0" fontId="4" fillId="8" borderId="33" xfId="0" applyFont="1" applyFill="1" applyBorder="1" applyAlignment="1">
      <alignment wrapText="1"/>
    </xf>
    <xf numFmtId="0" fontId="4" fillId="0" borderId="0" xfId="0" applyFont="1" applyBorder="1" applyAlignment="1">
      <alignment wrapText="1"/>
    </xf>
    <xf numFmtId="0" fontId="2" fillId="2" borderId="3" xfId="1" applyFont="1" applyFill="1" applyBorder="1" applyAlignment="1">
      <alignment horizontal="left" wrapText="1"/>
    </xf>
    <xf numFmtId="0" fontId="7" fillId="7" borderId="9" xfId="1" applyFont="1" applyFill="1" applyBorder="1" applyAlignment="1">
      <alignment horizontal="left"/>
    </xf>
    <xf numFmtId="0" fontId="4" fillId="4" borderId="12" xfId="1" applyFont="1" applyFill="1" applyBorder="1" applyAlignment="1">
      <alignment horizontal="left"/>
    </xf>
    <xf numFmtId="0" fontId="4" fillId="9" borderId="12" xfId="1" applyFont="1" applyFill="1" applyBorder="1" applyAlignment="1">
      <alignment horizontal="left"/>
    </xf>
    <xf numFmtId="0" fontId="4" fillId="8" borderId="13" xfId="1" applyFont="1" applyFill="1" applyBorder="1" applyAlignment="1">
      <alignment horizontal="left"/>
    </xf>
    <xf numFmtId="0" fontId="4" fillId="0" borderId="0" xfId="1" applyFont="1" applyFill="1" applyBorder="1" applyAlignment="1">
      <alignment horizontal="right" wrapText="1"/>
    </xf>
    <xf numFmtId="0" fontId="4" fillId="0" borderId="0" xfId="1" applyBorder="1" applyAlignment="1">
      <alignment horizontal="left"/>
    </xf>
    <xf numFmtId="0" fontId="2" fillId="2" borderId="4" xfId="1" applyFont="1" applyFill="1" applyBorder="1" applyAlignment="1">
      <alignment wrapText="1"/>
    </xf>
    <xf numFmtId="0" fontId="7" fillId="0" borderId="11" xfId="1" applyFont="1" applyBorder="1" applyAlignment="1"/>
    <xf numFmtId="0" fontId="4" fillId="4" borderId="11" xfId="1" applyFont="1" applyFill="1" applyBorder="1" applyAlignment="1"/>
    <xf numFmtId="0" fontId="4" fillId="9" borderId="11" xfId="1" applyFont="1" applyFill="1" applyBorder="1" applyAlignment="1"/>
    <xf numFmtId="0" fontId="4" fillId="8" borderId="14" xfId="1" applyFont="1" applyFill="1" applyBorder="1" applyAlignment="1"/>
    <xf numFmtId="0" fontId="4" fillId="0" borderId="0" xfId="1" applyFont="1" applyBorder="1" applyAlignment="1">
      <alignment wrapText="1"/>
    </xf>
    <xf numFmtId="0" fontId="4" fillId="0" borderId="0" xfId="1" applyFont="1" applyBorder="1" applyAlignment="1"/>
    <xf numFmtId="0" fontId="4" fillId="0" borderId="0" xfId="1" applyFont="1" applyBorder="1" applyAlignment="1">
      <alignment horizontal="left"/>
    </xf>
    <xf numFmtId="0" fontId="4" fillId="0" borderId="0" xfId="1" applyBorder="1" applyAlignment="1">
      <alignment horizontal="center"/>
    </xf>
    <xf numFmtId="0" fontId="11" fillId="0" borderId="0" xfId="0" applyFont="1" applyBorder="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1" fillId="16" borderId="21" xfId="0" applyNumberFormat="1" applyFont="1" applyFill="1" applyBorder="1" applyAlignment="1">
      <alignment horizontal="left"/>
    </xf>
    <xf numFmtId="0" fontId="2" fillId="6" borderId="8" xfId="0" applyFont="1" applyFill="1" applyBorder="1" applyAlignment="1">
      <alignment horizontal="left"/>
    </xf>
    <xf numFmtId="0" fontId="2" fillId="6" borderId="0" xfId="0" applyFont="1" applyFill="1" applyBorder="1" applyAlignment="1">
      <alignment horizontal="left"/>
    </xf>
    <xf numFmtId="0" fontId="2" fillId="6" borderId="1" xfId="0" applyFont="1" applyFill="1" applyBorder="1" applyAlignment="1">
      <alignment horizontal="left"/>
    </xf>
    <xf numFmtId="0" fontId="1" fillId="14" borderId="21" xfId="0" applyNumberFormat="1" applyFont="1" applyFill="1" applyBorder="1" applyAlignment="1">
      <alignment horizontal="left"/>
    </xf>
    <xf numFmtId="0" fontId="1" fillId="18" borderId="21" xfId="0" applyNumberFormat="1" applyFont="1" applyFill="1" applyBorder="1" applyAlignment="1">
      <alignment horizontal="left"/>
    </xf>
    <xf numFmtId="0" fontId="1" fillId="20" borderId="21" xfId="0" applyNumberFormat="1" applyFont="1" applyFill="1" applyBorder="1" applyAlignment="1">
      <alignment horizontal="left"/>
    </xf>
    <xf numFmtId="0" fontId="4" fillId="10" borderId="8" xfId="0" applyFont="1" applyFill="1" applyBorder="1" applyAlignment="1">
      <alignment horizontal="left"/>
    </xf>
    <xf numFmtId="0" fontId="4" fillId="11" borderId="0" xfId="0" applyFont="1" applyFill="1" applyBorder="1" applyAlignment="1">
      <alignment horizontal="left"/>
    </xf>
    <xf numFmtId="0" fontId="4" fillId="10" borderId="0" xfId="0" applyFont="1" applyFill="1" applyBorder="1" applyAlignment="1">
      <alignment horizontal="left"/>
    </xf>
    <xf numFmtId="0" fontId="1" fillId="21" borderId="21" xfId="0" applyNumberFormat="1" applyFont="1" applyFill="1" applyBorder="1" applyAlignment="1">
      <alignment horizontal="left"/>
    </xf>
    <xf numFmtId="0" fontId="1" fillId="22" borderId="21" xfId="0" applyNumberFormat="1" applyFont="1" applyFill="1" applyBorder="1" applyAlignment="1">
      <alignment horizontal="left"/>
    </xf>
    <xf numFmtId="0" fontId="4" fillId="11" borderId="1" xfId="0" applyFont="1" applyFill="1" applyBorder="1" applyAlignment="1">
      <alignment horizontal="left"/>
    </xf>
    <xf numFmtId="0" fontId="1" fillId="12" borderId="21" xfId="0" applyNumberFormat="1" applyFont="1" applyFill="1" applyBorder="1" applyAlignment="1">
      <alignment horizontal="left"/>
    </xf>
    <xf numFmtId="0" fontId="2" fillId="2" borderId="21" xfId="0" applyFont="1" applyFill="1" applyBorder="1" applyAlignment="1">
      <alignment horizontal="left"/>
    </xf>
    <xf numFmtId="0" fontId="1" fillId="16" borderId="21" xfId="0" applyNumberFormat="1" applyFont="1" applyFill="1" applyBorder="1"/>
    <xf numFmtId="0" fontId="2" fillId="6" borderId="8" xfId="0" applyFont="1" applyFill="1" applyBorder="1"/>
    <xf numFmtId="0" fontId="2" fillId="6" borderId="0" xfId="0" applyFont="1" applyFill="1" applyBorder="1"/>
    <xf numFmtId="0" fontId="2" fillId="6" borderId="1" xfId="0" applyFont="1" applyFill="1" applyBorder="1"/>
    <xf numFmtId="0" fontId="1" fillId="14" borderId="21" xfId="0" applyNumberFormat="1" applyFont="1" applyFill="1" applyBorder="1"/>
    <xf numFmtId="0" fontId="1" fillId="18" borderId="21" xfId="0" applyNumberFormat="1" applyFont="1" applyFill="1" applyBorder="1"/>
    <xf numFmtId="0" fontId="4" fillId="20" borderId="21" xfId="0" applyNumberFormat="1" applyFont="1" applyFill="1" applyBorder="1"/>
    <xf numFmtId="0" fontId="4" fillId="10" borderId="8" xfId="0" applyFont="1" applyFill="1" applyBorder="1"/>
    <xf numFmtId="0" fontId="4" fillId="11" borderId="0" xfId="0" applyFont="1" applyFill="1" applyBorder="1"/>
    <xf numFmtId="0" fontId="4" fillId="10" borderId="0" xfId="0" applyFont="1" applyFill="1" applyBorder="1"/>
    <xf numFmtId="0" fontId="4" fillId="21" borderId="21" xfId="0" applyNumberFormat="1" applyFont="1" applyFill="1" applyBorder="1"/>
    <xf numFmtId="0" fontId="4" fillId="22" borderId="21" xfId="0" applyNumberFormat="1" applyFont="1" applyFill="1" applyBorder="1"/>
    <xf numFmtId="0" fontId="4" fillId="11" borderId="1" xfId="0" applyFont="1" applyFill="1" applyBorder="1"/>
    <xf numFmtId="0" fontId="2" fillId="12" borderId="21" xfId="0" applyNumberFormat="1" applyFont="1" applyFill="1" applyBorder="1"/>
    <xf numFmtId="0" fontId="2" fillId="2" borderId="21" xfId="0" applyFont="1" applyFill="1" applyBorder="1"/>
    <xf numFmtId="0" fontId="2" fillId="6" borderId="10" xfId="0" applyFont="1" applyFill="1" applyBorder="1"/>
    <xf numFmtId="0" fontId="2" fillId="6" borderId="11" xfId="0" applyFont="1" applyFill="1" applyBorder="1"/>
    <xf numFmtId="0" fontId="2" fillId="6" borderId="14" xfId="0" applyFont="1" applyFill="1" applyBorder="1"/>
    <xf numFmtId="0" fontId="4" fillId="10" borderId="10" xfId="0" applyFont="1" applyFill="1" applyBorder="1"/>
    <xf numFmtId="0" fontId="4" fillId="11" borderId="11" xfId="0" applyFont="1" applyFill="1" applyBorder="1"/>
    <xf numFmtId="0" fontId="4" fillId="10" borderId="11" xfId="0" applyFont="1" applyFill="1" applyBorder="1"/>
    <xf numFmtId="0" fontId="4" fillId="11" borderId="14" xfId="0" applyFont="1" applyFill="1" applyBorder="1"/>
    <xf numFmtId="166" fontId="4" fillId="17" borderId="21" xfId="0" applyNumberFormat="1" applyFont="1" applyFill="1" applyBorder="1" applyAlignment="1">
      <alignment horizontal="right"/>
    </xf>
    <xf numFmtId="166" fontId="4" fillId="17" borderId="21" xfId="0" applyNumberFormat="1" applyFont="1" applyFill="1" applyBorder="1" applyAlignment="1">
      <alignment horizontal="left"/>
    </xf>
    <xf numFmtId="1" fontId="4" fillId="17" borderId="21" xfId="0" applyNumberFormat="1" applyFont="1" applyFill="1" applyBorder="1" applyAlignment="1">
      <alignment horizontal="right"/>
    </xf>
    <xf numFmtId="1" fontId="4" fillId="17" borderId="21" xfId="0" applyNumberFormat="1" applyFont="1" applyFill="1" applyBorder="1" applyAlignment="1">
      <alignment horizontal="left"/>
    </xf>
    <xf numFmtId="166" fontId="4" fillId="15" borderId="21" xfId="0" applyNumberFormat="1" applyFont="1" applyFill="1" applyBorder="1" applyAlignment="1">
      <alignment horizontal="right"/>
    </xf>
    <xf numFmtId="166" fontId="4" fillId="15" borderId="21" xfId="0" applyNumberFormat="1" applyFont="1" applyFill="1" applyBorder="1" applyAlignment="1">
      <alignment horizontal="left"/>
    </xf>
    <xf numFmtId="1" fontId="4" fillId="15" borderId="21" xfId="0" applyNumberFormat="1" applyFont="1" applyFill="1" applyBorder="1" applyAlignment="1">
      <alignment horizontal="right"/>
    </xf>
    <xf numFmtId="1" fontId="4" fillId="15" borderId="21" xfId="0" applyNumberFormat="1" applyFont="1" applyFill="1" applyBorder="1" applyAlignment="1">
      <alignment horizontal="left"/>
    </xf>
    <xf numFmtId="166" fontId="4" fillId="19" borderId="21" xfId="0" applyNumberFormat="1" applyFont="1" applyFill="1" applyBorder="1" applyAlignment="1">
      <alignment horizontal="right"/>
    </xf>
    <xf numFmtId="166" fontId="4" fillId="19" borderId="21" xfId="0" applyNumberFormat="1" applyFont="1" applyFill="1" applyBorder="1" applyAlignment="1">
      <alignment horizontal="left"/>
    </xf>
    <xf numFmtId="1" fontId="4" fillId="19" borderId="21" xfId="0" applyNumberFormat="1" applyFont="1" applyFill="1" applyBorder="1" applyAlignment="1">
      <alignment horizontal="right"/>
    </xf>
    <xf numFmtId="1" fontId="4" fillId="19" borderId="21" xfId="0" applyNumberFormat="1" applyFont="1" applyFill="1" applyBorder="1" applyAlignment="1">
      <alignment horizontal="left"/>
    </xf>
    <xf numFmtId="166" fontId="4" fillId="9" borderId="12" xfId="0" applyNumberFormat="1" applyFont="1" applyFill="1" applyBorder="1" applyAlignment="1"/>
    <xf numFmtId="1" fontId="4" fillId="9" borderId="12" xfId="0" applyNumberFormat="1" applyFont="1" applyFill="1" applyBorder="1" applyAlignment="1"/>
    <xf numFmtId="0" fontId="8" fillId="9" borderId="0" xfId="0" applyNumberFormat="1" applyFont="1" applyFill="1" applyBorder="1"/>
    <xf numFmtId="166" fontId="2" fillId="6" borderId="9" xfId="0" applyNumberFormat="1" applyFont="1" applyFill="1" applyBorder="1" applyAlignment="1">
      <alignment horizontal="right"/>
    </xf>
    <xf numFmtId="166" fontId="2" fillId="6" borderId="10" xfId="0" applyNumberFormat="1" applyFont="1" applyFill="1" applyBorder="1" applyAlignment="1">
      <alignment horizontal="right"/>
    </xf>
    <xf numFmtId="1" fontId="2" fillId="6" borderId="9" xfId="0" applyNumberFormat="1" applyFont="1" applyFill="1" applyBorder="1" applyAlignment="1">
      <alignment horizontal="right"/>
    </xf>
    <xf numFmtId="1" fontId="2" fillId="6" borderId="10" xfId="0" applyNumberFormat="1" applyFont="1" applyFill="1" applyBorder="1" applyAlignment="1">
      <alignment horizontal="right"/>
    </xf>
    <xf numFmtId="1" fontId="2" fillId="6" borderId="8" xfId="0" applyNumberFormat="1" applyFont="1" applyFill="1" applyBorder="1" applyAlignment="1">
      <alignment horizontal="right"/>
    </xf>
    <xf numFmtId="166" fontId="2" fillId="6" borderId="12" xfId="0" applyNumberFormat="1" applyFont="1" applyFill="1" applyBorder="1" applyAlignment="1">
      <alignment horizontal="right" wrapText="1"/>
    </xf>
    <xf numFmtId="166" fontId="2" fillId="6" borderId="0" xfId="0" applyNumberFormat="1" applyFont="1" applyFill="1" applyBorder="1" applyAlignment="1">
      <alignment horizontal="right" wrapText="1"/>
    </xf>
    <xf numFmtId="1" fontId="2" fillId="6" borderId="12" xfId="0" applyNumberFormat="1" applyFont="1" applyFill="1" applyBorder="1" applyAlignment="1">
      <alignment horizontal="right" wrapText="1"/>
    </xf>
    <xf numFmtId="1" fontId="2" fillId="6" borderId="0" xfId="0" applyNumberFormat="1" applyFont="1" applyFill="1" applyBorder="1" applyAlignment="1">
      <alignment horizontal="right" wrapText="1"/>
    </xf>
    <xf numFmtId="166" fontId="2" fillId="6" borderId="13" xfId="0" applyNumberFormat="1" applyFont="1" applyFill="1" applyBorder="1" applyAlignment="1">
      <alignment horizontal="right" wrapText="1"/>
    </xf>
    <xf numFmtId="166" fontId="2" fillId="6" borderId="1" xfId="0" applyNumberFormat="1" applyFont="1" applyFill="1" applyBorder="1" applyAlignment="1">
      <alignment horizontal="right" wrapText="1"/>
    </xf>
    <xf numFmtId="1" fontId="2" fillId="6" borderId="13" xfId="0" applyNumberFormat="1" applyFont="1" applyFill="1" applyBorder="1" applyAlignment="1">
      <alignment horizontal="right" wrapText="1"/>
    </xf>
    <xf numFmtId="1" fontId="2" fillId="6" borderId="1" xfId="0" applyNumberFormat="1" applyFont="1" applyFill="1" applyBorder="1" applyAlignment="1">
      <alignment horizontal="right" wrapText="1"/>
    </xf>
    <xf numFmtId="166" fontId="4" fillId="20" borderId="21" xfId="0" applyNumberFormat="1" applyFont="1" applyFill="1" applyBorder="1" applyAlignment="1">
      <alignment horizontal="right"/>
    </xf>
    <xf numFmtId="166" fontId="4" fillId="20" borderId="21" xfId="0" applyNumberFormat="1" applyFont="1" applyFill="1" applyBorder="1" applyAlignment="1">
      <alignment horizontal="left"/>
    </xf>
    <xf numFmtId="1" fontId="4" fillId="20" borderId="21" xfId="0" applyNumberFormat="1" applyFont="1" applyFill="1" applyBorder="1" applyAlignment="1">
      <alignment horizontal="right"/>
    </xf>
    <xf numFmtId="1" fontId="4" fillId="20" borderId="21" xfId="0" applyNumberFormat="1" applyFont="1" applyFill="1" applyBorder="1" applyAlignment="1">
      <alignment horizontal="left"/>
    </xf>
    <xf numFmtId="1" fontId="2" fillId="2" borderId="21" xfId="0" applyNumberFormat="1" applyFont="1" applyFill="1" applyBorder="1" applyAlignment="1">
      <alignment horizontal="right"/>
    </xf>
    <xf numFmtId="1" fontId="2" fillId="2" borderId="21" xfId="0" quotePrefix="1" applyNumberFormat="1" applyFont="1" applyFill="1" applyBorder="1" applyAlignment="1">
      <alignment horizontal="right"/>
    </xf>
    <xf numFmtId="0" fontId="2" fillId="6" borderId="0" xfId="0" quotePrefix="1" applyFont="1" applyFill="1" applyBorder="1" applyAlignment="1">
      <alignment horizontal="left"/>
    </xf>
    <xf numFmtId="0" fontId="4" fillId="10" borderId="1" xfId="0" applyFont="1" applyFill="1" applyBorder="1" applyAlignment="1">
      <alignment horizontal="left"/>
    </xf>
    <xf numFmtId="0" fontId="4" fillId="10" borderId="1" xfId="0" applyFont="1" applyFill="1" applyBorder="1"/>
    <xf numFmtId="0" fontId="4" fillId="10" borderId="14" xfId="0" applyFont="1" applyFill="1" applyBorder="1"/>
    <xf numFmtId="0" fontId="2" fillId="3" borderId="17" xfId="0" applyFont="1" applyFill="1" applyBorder="1" applyAlignment="1"/>
    <xf numFmtId="0" fontId="2" fillId="3" borderId="19" xfId="0" applyFont="1" applyFill="1" applyBorder="1" applyAlignment="1"/>
    <xf numFmtId="166" fontId="13" fillId="10" borderId="9" xfId="0" applyNumberFormat="1" applyFont="1" applyFill="1" applyBorder="1" applyAlignment="1">
      <alignment horizontal="center"/>
    </xf>
    <xf numFmtId="166" fontId="13" fillId="11" borderId="12" xfId="0" applyNumberFormat="1" applyFont="1" applyFill="1" applyBorder="1" applyAlignment="1">
      <alignment horizontal="center"/>
    </xf>
    <xf numFmtId="166" fontId="13" fillId="10" borderId="12" xfId="0" applyNumberFormat="1" applyFont="1" applyFill="1" applyBorder="1" applyAlignment="1">
      <alignment horizontal="center"/>
    </xf>
    <xf numFmtId="166" fontId="13" fillId="11" borderId="13" xfId="0" applyNumberFormat="1" applyFont="1" applyFill="1" applyBorder="1" applyAlignment="1">
      <alignment horizontal="center"/>
    </xf>
    <xf numFmtId="166" fontId="13" fillId="21" borderId="21" xfId="0" applyNumberFormat="1" applyFont="1" applyFill="1" applyBorder="1" applyAlignment="1">
      <alignment horizontal="center"/>
    </xf>
    <xf numFmtId="166" fontId="13" fillId="22" borderId="21" xfId="0" applyNumberFormat="1" applyFont="1" applyFill="1" applyBorder="1" applyAlignment="1">
      <alignment horizontal="center"/>
    </xf>
    <xf numFmtId="166" fontId="13" fillId="11" borderId="12" xfId="0" applyNumberFormat="1" applyFont="1" applyFill="1" applyBorder="1" applyAlignment="1">
      <alignment horizontal="center" wrapText="1"/>
    </xf>
    <xf numFmtId="166" fontId="13" fillId="10" borderId="12" xfId="0" applyNumberFormat="1" applyFont="1" applyFill="1" applyBorder="1" applyAlignment="1">
      <alignment horizontal="center" wrapText="1"/>
    </xf>
    <xf numFmtId="166" fontId="13" fillId="10" borderId="13" xfId="0" applyNumberFormat="1" applyFont="1" applyFill="1" applyBorder="1" applyAlignment="1">
      <alignment horizontal="center" wrapText="1"/>
    </xf>
    <xf numFmtId="1" fontId="13" fillId="10" borderId="13" xfId="0" applyNumberFormat="1" applyFont="1" applyFill="1" applyBorder="1" applyAlignment="1">
      <alignment horizontal="center" wrapText="1"/>
    </xf>
    <xf numFmtId="1" fontId="13" fillId="11" borderId="19" xfId="0" applyNumberFormat="1" applyFont="1" applyFill="1" applyBorder="1" applyAlignment="1">
      <alignment horizontal="center"/>
    </xf>
    <xf numFmtId="0" fontId="1" fillId="0" borderId="1" xfId="0" applyFont="1" applyBorder="1" applyAlignment="1">
      <alignment horizontal="left"/>
    </xf>
    <xf numFmtId="0" fontId="1" fillId="0" borderId="1" xfId="1" applyFont="1" applyBorder="1" applyAlignment="1">
      <alignment horizontal="left" wrapText="1"/>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16" fontId="2" fillId="2" borderId="6" xfId="0" applyNumberFormat="1" applyFont="1" applyFill="1" applyBorder="1" applyAlignment="1">
      <alignment horizontal="center" wrapText="1"/>
    </xf>
    <xf numFmtId="0" fontId="2" fillId="2" borderId="5" xfId="0" applyFont="1" applyFill="1" applyBorder="1" applyAlignment="1">
      <alignment horizontal="center" wrapText="1"/>
    </xf>
    <xf numFmtId="16" fontId="2" fillId="2" borderId="5" xfId="0" applyNumberFormat="1"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11" fillId="0" borderId="1" xfId="0" applyFont="1" applyBorder="1" applyAlignment="1">
      <alignment horizontal="left" wrapText="1"/>
    </xf>
    <xf numFmtId="0" fontId="19" fillId="0" borderId="2" xfId="0" applyFont="1" applyBorder="1" applyAlignment="1">
      <alignment horizontal="left" wrapText="1"/>
    </xf>
    <xf numFmtId="0" fontId="1" fillId="0" borderId="1" xfId="0" applyFont="1" applyFill="1" applyBorder="1" applyAlignment="1">
      <alignment horizontal="left" wrapText="1"/>
    </xf>
    <xf numFmtId="1" fontId="2" fillId="6" borderId="20" xfId="0" quotePrefix="1" applyNumberFormat="1" applyFont="1" applyFill="1" applyBorder="1" applyAlignment="1">
      <alignment horizontal="center"/>
    </xf>
    <xf numFmtId="1" fontId="2" fillId="6" borderId="19" xfId="0" quotePrefix="1" applyNumberFormat="1" applyFont="1" applyFill="1" applyBorder="1" applyAlignment="1">
      <alignment horizontal="center"/>
    </xf>
    <xf numFmtId="0" fontId="2" fillId="6" borderId="22" xfId="0" quotePrefix="1" applyNumberFormat="1" applyFont="1" applyFill="1" applyBorder="1" applyAlignment="1">
      <alignment horizontal="center"/>
    </xf>
    <xf numFmtId="1" fontId="2" fillId="6" borderId="19" xfId="0" applyNumberFormat="1" applyFont="1" applyFill="1" applyBorder="1" applyAlignment="1">
      <alignment horizontal="center"/>
    </xf>
    <xf numFmtId="1" fontId="2" fillId="6" borderId="20" xfId="0" applyNumberFormat="1" applyFont="1" applyFill="1" applyBorder="1" applyAlignment="1">
      <alignment horizontal="center"/>
    </xf>
    <xf numFmtId="0" fontId="1" fillId="0" borderId="1" xfId="0" applyFont="1" applyBorder="1" applyAlignment="1">
      <alignment horizontal="left" wrapText="1"/>
    </xf>
    <xf numFmtId="0" fontId="12" fillId="6" borderId="22" xfId="0" quotePrefix="1" applyNumberFormat="1" applyFont="1" applyFill="1" applyBorder="1" applyAlignment="1">
      <alignment horizontal="center"/>
    </xf>
    <xf numFmtId="1" fontId="12" fillId="6" borderId="19" xfId="0" quotePrefix="1" applyNumberFormat="1" applyFont="1" applyFill="1" applyBorder="1" applyAlignment="1">
      <alignment horizontal="center"/>
    </xf>
    <xf numFmtId="1" fontId="12" fillId="6" borderId="19" xfId="0" applyNumberFormat="1" applyFont="1" applyFill="1" applyBorder="1" applyAlignment="1">
      <alignment horizontal="center"/>
    </xf>
    <xf numFmtId="1" fontId="12" fillId="6" borderId="20" xfId="0" applyNumberFormat="1" applyFont="1" applyFill="1" applyBorder="1" applyAlignment="1">
      <alignment horizontal="center"/>
    </xf>
    <xf numFmtId="1" fontId="12" fillId="6" borderId="20" xfId="0" quotePrefix="1" applyNumberFormat="1" applyFont="1" applyFill="1" applyBorder="1" applyAlignment="1">
      <alignment horizontal="center"/>
    </xf>
    <xf numFmtId="0" fontId="11" fillId="0" borderId="1" xfId="0" applyFont="1" applyFill="1" applyBorder="1" applyAlignment="1">
      <alignment horizontal="left" wrapText="1"/>
    </xf>
    <xf numFmtId="0" fontId="1" fillId="0" borderId="0" xfId="0" applyFont="1" applyBorder="1" applyAlignment="1">
      <alignment horizontal="left" wrapText="1"/>
    </xf>
    <xf numFmtId="16" fontId="2" fillId="2" borderId="7" xfId="0" applyNumberFormat="1" applyFont="1" applyFill="1" applyBorder="1" applyAlignment="1">
      <alignment horizontal="center" wrapText="1"/>
    </xf>
  </cellXfs>
  <cellStyles count="3">
    <cellStyle name="Hyperlink" xfId="2" builtinId="8"/>
    <cellStyle name="Normal" xfId="0" builtinId="0"/>
    <cellStyle name="Normal 2" xfId="1" xr:uid="{605E86FF-193F-447D-ACC8-D632C0E7B32A}"/>
  </cellStyles>
  <dxfs count="1927">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ill>
        <patternFill>
          <bgColor theme="7"/>
        </patternFill>
      </fill>
    </dxf>
    <dxf>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patternFill>
      </fill>
    </dxf>
    <dxf>
      <fill>
        <patternFill>
          <bgColor theme="7" tint="0.59996337778862885"/>
        </patternFill>
      </fill>
    </dxf>
    <dxf>
      <fill>
        <patternFill>
          <bgColor theme="7"/>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
      <font>
        <color auto="1"/>
      </font>
      <fill>
        <patternFill>
          <bgColor theme="7" tint="0.59996337778862885"/>
        </patternFill>
      </fill>
    </dxf>
    <dxf>
      <font>
        <color auto="1"/>
      </font>
      <fill>
        <patternFill>
          <bgColor rgb="FFFFC0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mailto:vcia.manager@gmail.com" TargetMode="External"/><Relationship Id="rId3" Type="http://schemas.openxmlformats.org/officeDocument/2006/relationships/hyperlink" Target="http://www.mtviewseeds.com/" TargetMode="External"/><Relationship Id="rId7" Type="http://schemas.openxmlformats.org/officeDocument/2006/relationships/hyperlink" Target="mailto:dustin.herb@nutrien.com" TargetMode="External"/><Relationship Id="rId2" Type="http://schemas.openxmlformats.org/officeDocument/2006/relationships/hyperlink" Target="mailto:markt@mtviewseeds.com" TargetMode="External"/><Relationship Id="rId1" Type="http://schemas.openxmlformats.org/officeDocument/2006/relationships/hyperlink" Target="mailto:keith@greencoverseed.com" TargetMode="External"/><Relationship Id="rId6" Type="http://schemas.openxmlformats.org/officeDocument/2006/relationships/hyperlink" Target="mailto:jrupert@smithseed.com" TargetMode="External"/><Relationship Id="rId11" Type="http://schemas.openxmlformats.org/officeDocument/2006/relationships/printerSettings" Target="../printerSettings/printerSettings2.bin"/><Relationship Id="rId5" Type="http://schemas.openxmlformats.org/officeDocument/2006/relationships/hyperlink" Target="mailto:ddenman@central.com" TargetMode="External"/><Relationship Id="rId10" Type="http://schemas.openxmlformats.org/officeDocument/2006/relationships/hyperlink" Target="mailto:info@goseed.com" TargetMode="External"/><Relationship Id="rId4" Type="http://schemas.openxmlformats.org/officeDocument/2006/relationships/hyperlink" Target="mailto:jsmoen@noble.org" TargetMode="External"/><Relationship Id="rId9" Type="http://schemas.openxmlformats.org/officeDocument/2006/relationships/hyperlink" Target="mailto:jdavis@seedwa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CA489-9FFA-49BD-B8F8-2BE0C3388E3C}">
  <sheetPr codeName="Sheet1">
    <pageSetUpPr fitToPage="1"/>
  </sheetPr>
  <dimension ref="A1:I62"/>
  <sheetViews>
    <sheetView topLeftCell="B1" zoomScaleNormal="100" workbookViewId="0">
      <selection activeCell="B1" sqref="B1"/>
    </sheetView>
  </sheetViews>
  <sheetFormatPr defaultRowHeight="13.2"/>
  <cols>
    <col min="1" max="1" width="9.33203125" style="27" hidden="1" customWidth="1"/>
    <col min="2" max="2" width="17.33203125" style="35" customWidth="1"/>
    <col min="3" max="3" width="20" style="35" customWidth="1"/>
    <col min="4" max="4" width="20.88671875" style="35" customWidth="1"/>
    <col min="5" max="5" width="24.33203125" style="35" customWidth="1"/>
    <col min="6" max="6" width="17.88671875" style="35" customWidth="1"/>
    <col min="7" max="16384" width="8.88671875" style="27"/>
  </cols>
  <sheetData>
    <row r="1" spans="1:9">
      <c r="B1" s="345" t="s">
        <v>456</v>
      </c>
      <c r="C1" s="15"/>
      <c r="D1" s="16"/>
      <c r="E1" s="16"/>
      <c r="F1" s="341"/>
      <c r="G1" s="14"/>
      <c r="H1" s="14"/>
      <c r="I1" s="14"/>
    </row>
    <row r="2" spans="1:9" s="32" customFormat="1" ht="19.8" customHeight="1">
      <c r="B2" s="346" t="s">
        <v>21</v>
      </c>
      <c r="C2" s="68" t="s">
        <v>505</v>
      </c>
      <c r="D2" s="68" t="s">
        <v>20</v>
      </c>
      <c r="E2" s="68" t="s">
        <v>19</v>
      </c>
      <c r="F2" s="342" t="s">
        <v>22</v>
      </c>
    </row>
    <row r="3" spans="1:9" ht="12.75" customHeight="1">
      <c r="A3" s="27" t="s">
        <v>323</v>
      </c>
      <c r="B3" s="347" t="s">
        <v>53</v>
      </c>
      <c r="C3" s="33" t="s">
        <v>57</v>
      </c>
      <c r="D3" s="33" t="s">
        <v>52</v>
      </c>
      <c r="E3" s="34" t="s">
        <v>32</v>
      </c>
      <c r="F3" s="343" t="s">
        <v>54</v>
      </c>
    </row>
    <row r="4" spans="1:9">
      <c r="A4" s="27" t="s">
        <v>322</v>
      </c>
      <c r="B4" s="348" t="s">
        <v>53</v>
      </c>
      <c r="C4" s="62" t="s">
        <v>56</v>
      </c>
      <c r="D4" s="62" t="s">
        <v>55</v>
      </c>
      <c r="E4" s="63" t="s">
        <v>32</v>
      </c>
      <c r="F4" s="344" t="s">
        <v>54</v>
      </c>
    </row>
    <row r="5" spans="1:9">
      <c r="A5" s="27" t="s">
        <v>318</v>
      </c>
      <c r="B5" s="347" t="s">
        <v>53</v>
      </c>
      <c r="C5" s="33" t="s">
        <v>57</v>
      </c>
      <c r="D5" s="33" t="s">
        <v>74</v>
      </c>
      <c r="E5" s="34" t="s">
        <v>23</v>
      </c>
      <c r="F5" s="343" t="s">
        <v>54</v>
      </c>
    </row>
    <row r="6" spans="1:9">
      <c r="A6" s="27" t="s">
        <v>326</v>
      </c>
      <c r="B6" s="348" t="s">
        <v>53</v>
      </c>
      <c r="C6" s="62" t="s">
        <v>57</v>
      </c>
      <c r="D6" s="62" t="s">
        <v>75</v>
      </c>
      <c r="E6" s="63" t="s">
        <v>23</v>
      </c>
      <c r="F6" s="344" t="s">
        <v>54</v>
      </c>
    </row>
    <row r="7" spans="1:9">
      <c r="A7" s="27" t="s">
        <v>310</v>
      </c>
      <c r="B7" s="347" t="s">
        <v>53</v>
      </c>
      <c r="C7" s="33" t="s">
        <v>58</v>
      </c>
      <c r="D7" s="33" t="s">
        <v>76</v>
      </c>
      <c r="E7" s="34" t="s">
        <v>23</v>
      </c>
      <c r="F7" s="343" t="s">
        <v>54</v>
      </c>
    </row>
    <row r="8" spans="1:9">
      <c r="A8" s="27" t="s">
        <v>313</v>
      </c>
      <c r="B8" s="348" t="s">
        <v>53</v>
      </c>
      <c r="C8" s="62" t="s">
        <v>58</v>
      </c>
      <c r="D8" s="62" t="s">
        <v>59</v>
      </c>
      <c r="E8" s="63" t="s">
        <v>28</v>
      </c>
      <c r="F8" s="344" t="s">
        <v>54</v>
      </c>
    </row>
    <row r="9" spans="1:9">
      <c r="A9" s="27" t="s">
        <v>305</v>
      </c>
      <c r="B9" s="347" t="s">
        <v>53</v>
      </c>
      <c r="C9" s="33" t="s">
        <v>58</v>
      </c>
      <c r="D9" s="33" t="s">
        <v>437</v>
      </c>
      <c r="E9" s="34" t="s">
        <v>26</v>
      </c>
      <c r="F9" s="343" t="s">
        <v>54</v>
      </c>
    </row>
    <row r="10" spans="1:9">
      <c r="A10" s="27" t="s">
        <v>306</v>
      </c>
      <c r="B10" s="348" t="s">
        <v>53</v>
      </c>
      <c r="C10" s="62" t="s">
        <v>58</v>
      </c>
      <c r="D10" s="62" t="s">
        <v>438</v>
      </c>
      <c r="E10" s="63" t="s">
        <v>26</v>
      </c>
      <c r="F10" s="344" t="s">
        <v>54</v>
      </c>
    </row>
    <row r="11" spans="1:9">
      <c r="A11" s="27" t="s">
        <v>314</v>
      </c>
      <c r="B11" s="347" t="s">
        <v>53</v>
      </c>
      <c r="C11" s="33" t="s">
        <v>58</v>
      </c>
      <c r="D11" s="33" t="s">
        <v>60</v>
      </c>
      <c r="E11" s="34" t="s">
        <v>32</v>
      </c>
      <c r="F11" s="343" t="s">
        <v>54</v>
      </c>
    </row>
    <row r="12" spans="1:9">
      <c r="A12" s="27" t="s">
        <v>317</v>
      </c>
      <c r="B12" s="348" t="s">
        <v>53</v>
      </c>
      <c r="C12" s="62" t="s">
        <v>58</v>
      </c>
      <c r="D12" s="62" t="s">
        <v>330</v>
      </c>
      <c r="E12" s="63" t="s">
        <v>49</v>
      </c>
      <c r="F12" s="344" t="s">
        <v>54</v>
      </c>
    </row>
    <row r="13" spans="1:9">
      <c r="A13" s="27" t="s">
        <v>319</v>
      </c>
      <c r="B13" s="347" t="s">
        <v>53</v>
      </c>
      <c r="C13" s="33" t="s">
        <v>61</v>
      </c>
      <c r="D13" s="33" t="s">
        <v>267</v>
      </c>
      <c r="E13" s="34" t="s">
        <v>23</v>
      </c>
      <c r="F13" s="343" t="s">
        <v>54</v>
      </c>
    </row>
    <row r="14" spans="1:9">
      <c r="A14" s="27" t="s">
        <v>316</v>
      </c>
      <c r="B14" s="348" t="s">
        <v>87</v>
      </c>
      <c r="C14" s="62" t="s">
        <v>24</v>
      </c>
      <c r="D14" s="62" t="s">
        <v>266</v>
      </c>
      <c r="E14" s="63" t="s">
        <v>23</v>
      </c>
      <c r="F14" s="344" t="s">
        <v>25</v>
      </c>
    </row>
    <row r="15" spans="1:9">
      <c r="A15" s="27" t="s">
        <v>328</v>
      </c>
      <c r="B15" s="347" t="s">
        <v>87</v>
      </c>
      <c r="C15" s="33" t="s">
        <v>24</v>
      </c>
      <c r="D15" s="33" t="s">
        <v>27</v>
      </c>
      <c r="E15" s="34" t="s">
        <v>26</v>
      </c>
      <c r="F15" s="343" t="s">
        <v>25</v>
      </c>
    </row>
    <row r="16" spans="1:9">
      <c r="A16" s="27" t="s">
        <v>302</v>
      </c>
      <c r="B16" s="348" t="s">
        <v>87</v>
      </c>
      <c r="C16" s="62" t="s">
        <v>29</v>
      </c>
      <c r="D16" s="62">
        <v>140760</v>
      </c>
      <c r="E16" s="63" t="s">
        <v>28</v>
      </c>
      <c r="F16" s="344" t="s">
        <v>25</v>
      </c>
    </row>
    <row r="17" spans="1:6">
      <c r="A17" s="27" t="s">
        <v>304</v>
      </c>
      <c r="B17" s="347" t="s">
        <v>87</v>
      </c>
      <c r="C17" s="33" t="s">
        <v>29</v>
      </c>
      <c r="D17" s="33">
        <v>140789</v>
      </c>
      <c r="E17" s="34" t="s">
        <v>28</v>
      </c>
      <c r="F17" s="343" t="s">
        <v>25</v>
      </c>
    </row>
    <row r="18" spans="1:6">
      <c r="A18" s="27" t="s">
        <v>309</v>
      </c>
      <c r="B18" s="348" t="s">
        <v>87</v>
      </c>
      <c r="C18" s="62" t="s">
        <v>29</v>
      </c>
      <c r="D18" s="62">
        <v>140797</v>
      </c>
      <c r="E18" s="63" t="s">
        <v>28</v>
      </c>
      <c r="F18" s="344" t="s">
        <v>25</v>
      </c>
    </row>
    <row r="19" spans="1:6">
      <c r="A19" s="27" t="s">
        <v>307</v>
      </c>
      <c r="B19" s="347" t="s">
        <v>87</v>
      </c>
      <c r="C19" s="33" t="s">
        <v>29</v>
      </c>
      <c r="D19" s="33" t="s">
        <v>488</v>
      </c>
      <c r="E19" s="34" t="s">
        <v>489</v>
      </c>
      <c r="F19" s="343" t="s">
        <v>25</v>
      </c>
    </row>
    <row r="20" spans="1:6">
      <c r="A20" s="27" t="s">
        <v>301</v>
      </c>
      <c r="B20" s="348" t="s">
        <v>87</v>
      </c>
      <c r="C20" s="62" t="s">
        <v>29</v>
      </c>
      <c r="D20" s="62" t="s">
        <v>31</v>
      </c>
      <c r="E20" s="63" t="s">
        <v>30</v>
      </c>
      <c r="F20" s="344" t="s">
        <v>25</v>
      </c>
    </row>
    <row r="21" spans="1:6">
      <c r="A21" s="27" t="s">
        <v>271</v>
      </c>
      <c r="B21" s="347" t="s">
        <v>87</v>
      </c>
      <c r="C21" s="33" t="s">
        <v>34</v>
      </c>
      <c r="D21" s="33" t="s">
        <v>51</v>
      </c>
      <c r="E21" s="34" t="s">
        <v>465</v>
      </c>
      <c r="F21" s="343" t="s">
        <v>25</v>
      </c>
    </row>
    <row r="22" spans="1:6">
      <c r="A22" s="27" t="s">
        <v>280</v>
      </c>
      <c r="B22" s="348" t="s">
        <v>87</v>
      </c>
      <c r="C22" s="62" t="s">
        <v>34</v>
      </c>
      <c r="D22" s="62" t="s">
        <v>433</v>
      </c>
      <c r="E22" s="63" t="s">
        <v>465</v>
      </c>
      <c r="F22" s="344" t="s">
        <v>25</v>
      </c>
    </row>
    <row r="23" spans="1:6">
      <c r="A23" s="27" t="s">
        <v>295</v>
      </c>
      <c r="B23" s="347" t="s">
        <v>87</v>
      </c>
      <c r="C23" s="33" t="s">
        <v>34</v>
      </c>
      <c r="D23" s="33" t="s">
        <v>434</v>
      </c>
      <c r="E23" s="34" t="s">
        <v>32</v>
      </c>
      <c r="F23" s="343" t="s">
        <v>25</v>
      </c>
    </row>
    <row r="24" spans="1:6">
      <c r="A24" s="27" t="s">
        <v>287</v>
      </c>
      <c r="B24" s="348" t="s">
        <v>87</v>
      </c>
      <c r="C24" s="62" t="s">
        <v>34</v>
      </c>
      <c r="D24" s="62" t="s">
        <v>439</v>
      </c>
      <c r="E24" s="63" t="s">
        <v>28</v>
      </c>
      <c r="F24" s="344" t="s">
        <v>25</v>
      </c>
    </row>
    <row r="25" spans="1:6">
      <c r="A25" s="27" t="s">
        <v>274</v>
      </c>
      <c r="B25" s="347" t="s">
        <v>87</v>
      </c>
      <c r="C25" s="33" t="s">
        <v>34</v>
      </c>
      <c r="D25" s="33" t="s">
        <v>440</v>
      </c>
      <c r="E25" s="34" t="s">
        <v>465</v>
      </c>
      <c r="F25" s="343" t="s">
        <v>25</v>
      </c>
    </row>
    <row r="26" spans="1:6">
      <c r="A26" s="27" t="s">
        <v>277</v>
      </c>
      <c r="B26" s="348" t="s">
        <v>87</v>
      </c>
      <c r="C26" s="62" t="s">
        <v>34</v>
      </c>
      <c r="D26" s="62" t="s">
        <v>441</v>
      </c>
      <c r="E26" s="63" t="s">
        <v>465</v>
      </c>
      <c r="F26" s="344" t="s">
        <v>25</v>
      </c>
    </row>
    <row r="27" spans="1:6">
      <c r="A27" s="27" t="s">
        <v>283</v>
      </c>
      <c r="B27" s="347" t="s">
        <v>87</v>
      </c>
      <c r="C27" s="33" t="s">
        <v>34</v>
      </c>
      <c r="D27" s="33" t="s">
        <v>442</v>
      </c>
      <c r="E27" s="34" t="s">
        <v>465</v>
      </c>
      <c r="F27" s="343" t="s">
        <v>25</v>
      </c>
    </row>
    <row r="28" spans="1:6">
      <c r="A28" s="27" t="s">
        <v>285</v>
      </c>
      <c r="B28" s="348" t="s">
        <v>87</v>
      </c>
      <c r="C28" s="62" t="s">
        <v>34</v>
      </c>
      <c r="D28" s="62" t="s">
        <v>86</v>
      </c>
      <c r="E28" s="63" t="s">
        <v>36</v>
      </c>
      <c r="F28" s="344" t="s">
        <v>25</v>
      </c>
    </row>
    <row r="29" spans="1:6">
      <c r="A29" s="27" t="s">
        <v>308</v>
      </c>
      <c r="B29" s="347" t="s">
        <v>87</v>
      </c>
      <c r="C29" s="33" t="s">
        <v>34</v>
      </c>
      <c r="D29" s="33" t="s">
        <v>35</v>
      </c>
      <c r="E29" s="34" t="s">
        <v>32</v>
      </c>
      <c r="F29" s="343" t="s">
        <v>25</v>
      </c>
    </row>
    <row r="30" spans="1:6">
      <c r="A30" s="27" t="s">
        <v>298</v>
      </c>
      <c r="B30" s="348" t="s">
        <v>87</v>
      </c>
      <c r="C30" s="62" t="s">
        <v>523</v>
      </c>
      <c r="D30" s="62" t="s">
        <v>33</v>
      </c>
      <c r="E30" s="63" t="s">
        <v>32</v>
      </c>
      <c r="F30" s="344" t="s">
        <v>25</v>
      </c>
    </row>
    <row r="31" spans="1:6">
      <c r="A31" s="27" t="s">
        <v>293</v>
      </c>
      <c r="B31" s="347" t="s">
        <v>87</v>
      </c>
      <c r="C31" s="33" t="s">
        <v>523</v>
      </c>
      <c r="D31" s="33" t="s">
        <v>38</v>
      </c>
      <c r="E31" s="34" t="s">
        <v>32</v>
      </c>
      <c r="F31" s="343" t="s">
        <v>25</v>
      </c>
    </row>
    <row r="32" spans="1:6">
      <c r="A32" s="27" t="s">
        <v>288</v>
      </c>
      <c r="B32" s="348" t="s">
        <v>87</v>
      </c>
      <c r="C32" s="62" t="s">
        <v>37</v>
      </c>
      <c r="D32" s="62" t="s">
        <v>77</v>
      </c>
      <c r="E32" s="63" t="s">
        <v>30</v>
      </c>
      <c r="F32" s="344" t="s">
        <v>25</v>
      </c>
    </row>
    <row r="33" spans="1:6">
      <c r="A33" s="27" t="s">
        <v>303</v>
      </c>
      <c r="B33" s="347" t="s">
        <v>87</v>
      </c>
      <c r="C33" s="33" t="s">
        <v>37</v>
      </c>
      <c r="D33" s="33" t="s">
        <v>78</v>
      </c>
      <c r="E33" s="34" t="s">
        <v>30</v>
      </c>
      <c r="F33" s="343" t="s">
        <v>25</v>
      </c>
    </row>
    <row r="34" spans="1:6">
      <c r="A34" s="27" t="s">
        <v>312</v>
      </c>
      <c r="B34" s="348" t="s">
        <v>88</v>
      </c>
      <c r="C34" s="62" t="s">
        <v>62</v>
      </c>
      <c r="D34" s="62" t="s">
        <v>268</v>
      </c>
      <c r="E34" s="63" t="s">
        <v>49</v>
      </c>
      <c r="F34" s="344" t="s">
        <v>54</v>
      </c>
    </row>
    <row r="35" spans="1:6">
      <c r="A35" s="27" t="s">
        <v>321</v>
      </c>
      <c r="B35" s="347" t="s">
        <v>88</v>
      </c>
      <c r="C35" s="33" t="s">
        <v>62</v>
      </c>
      <c r="D35" s="33" t="s">
        <v>63</v>
      </c>
      <c r="E35" s="34" t="s">
        <v>26</v>
      </c>
      <c r="F35" s="343" t="s">
        <v>54</v>
      </c>
    </row>
    <row r="36" spans="1:6">
      <c r="A36" s="27" t="s">
        <v>291</v>
      </c>
      <c r="B36" s="348" t="s">
        <v>88</v>
      </c>
      <c r="C36" s="62" t="s">
        <v>62</v>
      </c>
      <c r="D36" s="62" t="s">
        <v>64</v>
      </c>
      <c r="E36" s="63" t="s">
        <v>26</v>
      </c>
      <c r="F36" s="344" t="s">
        <v>54</v>
      </c>
    </row>
    <row r="37" spans="1:6">
      <c r="A37" s="27" t="s">
        <v>329</v>
      </c>
      <c r="B37" s="347" t="s">
        <v>88</v>
      </c>
      <c r="C37" s="33" t="s">
        <v>66</v>
      </c>
      <c r="D37" s="33" t="s">
        <v>65</v>
      </c>
      <c r="E37" s="34" t="s">
        <v>26</v>
      </c>
      <c r="F37" s="343" t="s">
        <v>54</v>
      </c>
    </row>
    <row r="38" spans="1:6">
      <c r="A38" s="27" t="s">
        <v>315</v>
      </c>
      <c r="B38" s="348" t="s">
        <v>88</v>
      </c>
      <c r="C38" s="62" t="s">
        <v>66</v>
      </c>
      <c r="D38" s="62" t="s">
        <v>331</v>
      </c>
      <c r="E38" s="63" t="s">
        <v>49</v>
      </c>
      <c r="F38" s="344" t="s">
        <v>54</v>
      </c>
    </row>
    <row r="39" spans="1:6">
      <c r="A39" s="27" t="s">
        <v>292</v>
      </c>
      <c r="B39" s="347" t="s">
        <v>88</v>
      </c>
      <c r="C39" s="33" t="s">
        <v>68</v>
      </c>
      <c r="D39" s="33" t="s">
        <v>67</v>
      </c>
      <c r="E39" s="34" t="s">
        <v>36</v>
      </c>
      <c r="F39" s="343" t="s">
        <v>54</v>
      </c>
    </row>
    <row r="40" spans="1:6">
      <c r="A40" s="27" t="s">
        <v>297</v>
      </c>
      <c r="B40" s="348" t="s">
        <v>88</v>
      </c>
      <c r="C40" s="62" t="s">
        <v>68</v>
      </c>
      <c r="D40" s="62" t="s">
        <v>443</v>
      </c>
      <c r="E40" s="63" t="s">
        <v>28</v>
      </c>
      <c r="F40" s="344" t="s">
        <v>54</v>
      </c>
    </row>
    <row r="41" spans="1:6">
      <c r="A41" s="27" t="s">
        <v>294</v>
      </c>
      <c r="B41" s="347" t="s">
        <v>88</v>
      </c>
      <c r="C41" s="33" t="s">
        <v>68</v>
      </c>
      <c r="D41" s="33" t="s">
        <v>69</v>
      </c>
      <c r="E41" s="34" t="s">
        <v>26</v>
      </c>
      <c r="F41" s="343" t="s">
        <v>54</v>
      </c>
    </row>
    <row r="42" spans="1:6">
      <c r="A42" s="27" t="s">
        <v>299</v>
      </c>
      <c r="B42" s="348" t="s">
        <v>88</v>
      </c>
      <c r="C42" s="62" t="s">
        <v>68</v>
      </c>
      <c r="D42" s="62" t="s">
        <v>332</v>
      </c>
      <c r="E42" s="63" t="s">
        <v>49</v>
      </c>
      <c r="F42" s="344" t="s">
        <v>54</v>
      </c>
    </row>
    <row r="43" spans="1:6">
      <c r="A43" s="27" t="s">
        <v>275</v>
      </c>
      <c r="B43" s="347" t="s">
        <v>88</v>
      </c>
      <c r="C43" s="33" t="s">
        <v>68</v>
      </c>
      <c r="D43" s="33" t="s">
        <v>444</v>
      </c>
      <c r="E43" s="34" t="s">
        <v>26</v>
      </c>
      <c r="F43" s="343" t="s">
        <v>54</v>
      </c>
    </row>
    <row r="44" spans="1:6">
      <c r="A44" s="27" t="s">
        <v>311</v>
      </c>
      <c r="B44" s="348" t="s">
        <v>88</v>
      </c>
      <c r="C44" s="62" t="s">
        <v>68</v>
      </c>
      <c r="D44" s="62" t="s">
        <v>73</v>
      </c>
      <c r="E44" s="63" t="s">
        <v>28</v>
      </c>
      <c r="F44" s="344" t="s">
        <v>54</v>
      </c>
    </row>
    <row r="45" spans="1:6">
      <c r="A45" s="27" t="s">
        <v>324</v>
      </c>
      <c r="B45" s="347" t="s">
        <v>88</v>
      </c>
      <c r="C45" s="33" t="s">
        <v>70</v>
      </c>
      <c r="D45" s="33" t="s">
        <v>72</v>
      </c>
      <c r="E45" s="34" t="s">
        <v>32</v>
      </c>
      <c r="F45" s="343" t="s">
        <v>54</v>
      </c>
    </row>
    <row r="46" spans="1:6">
      <c r="A46" s="27" t="s">
        <v>327</v>
      </c>
      <c r="B46" s="348" t="s">
        <v>88</v>
      </c>
      <c r="C46" s="62" t="s">
        <v>70</v>
      </c>
      <c r="D46" s="62" t="s">
        <v>80</v>
      </c>
      <c r="E46" s="63" t="s">
        <v>23</v>
      </c>
      <c r="F46" s="344" t="s">
        <v>54</v>
      </c>
    </row>
    <row r="47" spans="1:6">
      <c r="A47" s="27" t="s">
        <v>320</v>
      </c>
      <c r="B47" s="347" t="s">
        <v>88</v>
      </c>
      <c r="C47" s="33" t="s">
        <v>70</v>
      </c>
      <c r="D47" s="33" t="s">
        <v>71</v>
      </c>
      <c r="E47" s="34" t="s">
        <v>26</v>
      </c>
      <c r="F47" s="343" t="s">
        <v>54</v>
      </c>
    </row>
    <row r="48" spans="1:6">
      <c r="A48" s="27" t="s">
        <v>325</v>
      </c>
      <c r="B48" s="348" t="s">
        <v>88</v>
      </c>
      <c r="C48" s="62" t="s">
        <v>70</v>
      </c>
      <c r="D48" s="62" t="s">
        <v>79</v>
      </c>
      <c r="E48" s="63" t="s">
        <v>32</v>
      </c>
      <c r="F48" s="344" t="s">
        <v>54</v>
      </c>
    </row>
    <row r="49" spans="1:6">
      <c r="A49" s="27" t="s">
        <v>273</v>
      </c>
      <c r="B49" s="347" t="s">
        <v>88</v>
      </c>
      <c r="C49" s="33" t="s">
        <v>40</v>
      </c>
      <c r="D49" s="33" t="s">
        <v>79</v>
      </c>
      <c r="E49" s="34" t="s">
        <v>32</v>
      </c>
      <c r="F49" s="343" t="s">
        <v>39</v>
      </c>
    </row>
    <row r="50" spans="1:6">
      <c r="A50" s="27" t="s">
        <v>272</v>
      </c>
      <c r="B50" s="348" t="s">
        <v>88</v>
      </c>
      <c r="C50" s="62" t="s">
        <v>42</v>
      </c>
      <c r="D50" s="62" t="s">
        <v>41</v>
      </c>
      <c r="E50" s="63" t="s">
        <v>26</v>
      </c>
      <c r="F50" s="344" t="s">
        <v>39</v>
      </c>
    </row>
    <row r="51" spans="1:6">
      <c r="A51" s="27" t="s">
        <v>282</v>
      </c>
      <c r="B51" s="347" t="s">
        <v>88</v>
      </c>
      <c r="C51" s="33" t="s">
        <v>42</v>
      </c>
      <c r="D51" s="33" t="s">
        <v>43</v>
      </c>
      <c r="E51" s="34" t="s">
        <v>26</v>
      </c>
      <c r="F51" s="343" t="s">
        <v>39</v>
      </c>
    </row>
    <row r="52" spans="1:6">
      <c r="A52" s="27" t="s">
        <v>281</v>
      </c>
      <c r="B52" s="348" t="s">
        <v>88</v>
      </c>
      <c r="C52" s="62" t="s">
        <v>42</v>
      </c>
      <c r="D52" s="62" t="s">
        <v>44</v>
      </c>
      <c r="E52" s="63" t="s">
        <v>32</v>
      </c>
      <c r="F52" s="344" t="s">
        <v>39</v>
      </c>
    </row>
    <row r="53" spans="1:6">
      <c r="A53" s="27" t="s">
        <v>296</v>
      </c>
      <c r="B53" s="347" t="s">
        <v>88</v>
      </c>
      <c r="C53" s="33" t="s">
        <v>42</v>
      </c>
      <c r="D53" s="33" t="s">
        <v>445</v>
      </c>
      <c r="E53" s="34" t="s">
        <v>28</v>
      </c>
      <c r="F53" s="343" t="s">
        <v>39</v>
      </c>
    </row>
    <row r="54" spans="1:6">
      <c r="A54" s="27" t="s">
        <v>289</v>
      </c>
      <c r="B54" s="348" t="s">
        <v>88</v>
      </c>
      <c r="C54" s="62" t="s">
        <v>42</v>
      </c>
      <c r="D54" s="62" t="s">
        <v>45</v>
      </c>
      <c r="E54" s="63" t="s">
        <v>26</v>
      </c>
      <c r="F54" s="344" t="s">
        <v>39</v>
      </c>
    </row>
    <row r="55" spans="1:6">
      <c r="A55" s="27" t="s">
        <v>300</v>
      </c>
      <c r="B55" s="347" t="s">
        <v>88</v>
      </c>
      <c r="C55" s="33" t="s">
        <v>46</v>
      </c>
      <c r="D55" s="33" t="s">
        <v>265</v>
      </c>
      <c r="E55" s="34" t="s">
        <v>32</v>
      </c>
      <c r="F55" s="343" t="s">
        <v>39</v>
      </c>
    </row>
    <row r="56" spans="1:6">
      <c r="A56" s="27" t="s">
        <v>286</v>
      </c>
      <c r="B56" s="348" t="s">
        <v>88</v>
      </c>
      <c r="C56" s="62" t="s">
        <v>47</v>
      </c>
      <c r="D56" s="62" t="s">
        <v>48</v>
      </c>
      <c r="E56" s="63" t="s">
        <v>28</v>
      </c>
      <c r="F56" s="344" t="s">
        <v>39</v>
      </c>
    </row>
    <row r="57" spans="1:6">
      <c r="A57" s="27" t="s">
        <v>270</v>
      </c>
      <c r="B57" s="347" t="s">
        <v>88</v>
      </c>
      <c r="C57" s="33" t="s">
        <v>47</v>
      </c>
      <c r="D57" s="33" t="s">
        <v>335</v>
      </c>
      <c r="E57" s="34" t="s">
        <v>49</v>
      </c>
      <c r="F57" s="343" t="s">
        <v>39</v>
      </c>
    </row>
    <row r="58" spans="1:6">
      <c r="A58" s="27" t="s">
        <v>284</v>
      </c>
      <c r="B58" s="348" t="s">
        <v>88</v>
      </c>
      <c r="C58" s="62" t="s">
        <v>47</v>
      </c>
      <c r="D58" s="62" t="s">
        <v>435</v>
      </c>
      <c r="E58" s="63" t="s">
        <v>32</v>
      </c>
      <c r="F58" s="344" t="s">
        <v>39</v>
      </c>
    </row>
    <row r="59" spans="1:6">
      <c r="A59" s="27" t="s">
        <v>276</v>
      </c>
      <c r="B59" s="347" t="s">
        <v>88</v>
      </c>
      <c r="C59" s="33" t="s">
        <v>47</v>
      </c>
      <c r="D59" s="33" t="s">
        <v>436</v>
      </c>
      <c r="E59" s="34" t="s">
        <v>26</v>
      </c>
      <c r="F59" s="343" t="s">
        <v>39</v>
      </c>
    </row>
    <row r="60" spans="1:6">
      <c r="A60" s="27" t="s">
        <v>290</v>
      </c>
      <c r="B60" s="348" t="s">
        <v>88</v>
      </c>
      <c r="C60" s="62" t="s">
        <v>47</v>
      </c>
      <c r="D60" s="62" t="s">
        <v>50</v>
      </c>
      <c r="E60" s="63" t="s">
        <v>26</v>
      </c>
      <c r="F60" s="344" t="s">
        <v>39</v>
      </c>
    </row>
    <row r="61" spans="1:6">
      <c r="A61" s="27" t="s">
        <v>278</v>
      </c>
      <c r="B61" s="347" t="s">
        <v>88</v>
      </c>
      <c r="C61" s="33" t="s">
        <v>47</v>
      </c>
      <c r="D61" s="33" t="s">
        <v>333</v>
      </c>
      <c r="E61" s="34" t="s">
        <v>32</v>
      </c>
      <c r="F61" s="343" t="s">
        <v>39</v>
      </c>
    </row>
    <row r="62" spans="1:6">
      <c r="A62" s="27" t="s">
        <v>279</v>
      </c>
      <c r="B62" s="348" t="s">
        <v>88</v>
      </c>
      <c r="C62" s="62" t="s">
        <v>47</v>
      </c>
      <c r="D62" s="62" t="s">
        <v>334</v>
      </c>
      <c r="E62" s="63" t="s">
        <v>26</v>
      </c>
      <c r="F62" s="344" t="s">
        <v>39</v>
      </c>
    </row>
  </sheetData>
  <sortState ref="A3:F62">
    <sortCondition ref="B3:B62"/>
    <sortCondition ref="C3:C62"/>
    <sortCondition ref="D3:D62"/>
  </sortState>
  <pageMargins left="0.5" right="0.5" top="0.5" bottom="0.5" header="0.3" footer="0.3"/>
  <pageSetup fitToHeight="0" orientation="landscape" horizontalDpi="1200" verticalDpi="1200" r:id="rId1"/>
  <headerFooter differentFirst="1" scaleWithDoc="0">
    <oddHeader>&amp;Lcont.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D61F-D395-42D8-BEFD-ED9147DF0FB0}">
  <sheetPr codeName="Sheet10"/>
  <dimension ref="A1:AF144"/>
  <sheetViews>
    <sheetView topLeftCell="B1" zoomScaleNormal="100" workbookViewId="0">
      <selection activeCell="B1" sqref="B1:R1"/>
    </sheetView>
  </sheetViews>
  <sheetFormatPr defaultColWidth="9.109375" defaultRowHeight="13.2"/>
  <cols>
    <col min="1" max="1" width="0" style="163" hidden="1" customWidth="1"/>
    <col min="2" max="2" width="15.77734375" style="37" customWidth="1"/>
    <col min="3" max="3" width="15.77734375" style="6" customWidth="1"/>
    <col min="4" max="4" width="9.21875" style="22" customWidth="1"/>
    <col min="5" max="5" width="5.77734375" style="312" customWidth="1"/>
    <col min="6" max="6" width="5.77734375" style="31" customWidth="1"/>
    <col min="7" max="7" width="5.77734375" style="312" customWidth="1"/>
    <col min="8" max="8" width="5.77734375" style="31" customWidth="1"/>
    <col min="9" max="9" width="5.77734375" style="307" customWidth="1"/>
    <col min="10" max="10" width="5.77734375" style="5" customWidth="1"/>
    <col min="11" max="11" width="5.77734375" style="307" customWidth="1"/>
    <col min="12" max="12" width="5.77734375" style="5" customWidth="1"/>
    <col min="13" max="17" width="8.77734375" style="5" customWidth="1"/>
    <col min="18" max="18" width="8.77734375" style="24" customWidth="1"/>
    <col min="19" max="19" width="5.77734375" style="163" customWidth="1"/>
    <col min="20" max="16384" width="9.109375" style="163"/>
  </cols>
  <sheetData>
    <row r="1" spans="1:18" ht="30" customHeight="1" thickBot="1">
      <c r="B1" s="493" t="s">
        <v>577</v>
      </c>
      <c r="C1" s="493"/>
      <c r="D1" s="493"/>
      <c r="E1" s="493"/>
      <c r="F1" s="493"/>
      <c r="G1" s="493"/>
      <c r="H1" s="493"/>
      <c r="I1" s="493"/>
      <c r="J1" s="493"/>
      <c r="K1" s="493"/>
      <c r="L1" s="493"/>
      <c r="M1" s="493"/>
      <c r="N1" s="493"/>
      <c r="O1" s="493"/>
      <c r="P1" s="493"/>
      <c r="Q1" s="493"/>
      <c r="R1" s="493"/>
    </row>
    <row r="2" spans="1:18" ht="28.2" customHeight="1">
      <c r="B2" s="1" t="s">
        <v>0</v>
      </c>
      <c r="C2" s="160" t="s">
        <v>505</v>
      </c>
      <c r="D2" s="160" t="s">
        <v>21</v>
      </c>
      <c r="E2" s="477" t="s">
        <v>595</v>
      </c>
      <c r="F2" s="478"/>
      <c r="G2" s="478"/>
      <c r="H2" s="478"/>
      <c r="I2" s="477" t="s">
        <v>594</v>
      </c>
      <c r="J2" s="478"/>
      <c r="K2" s="478"/>
      <c r="L2" s="478"/>
      <c r="M2" s="477" t="s">
        <v>590</v>
      </c>
      <c r="N2" s="478"/>
      <c r="O2" s="478"/>
      <c r="P2" s="477" t="s">
        <v>591</v>
      </c>
      <c r="Q2" s="478"/>
      <c r="R2" s="478"/>
    </row>
    <row r="3" spans="1:18" ht="20.100000000000001" customHeight="1" thickBot="1">
      <c r="B3" s="2"/>
      <c r="C3" s="161"/>
      <c r="D3" s="161"/>
      <c r="E3" s="480" t="s">
        <v>269</v>
      </c>
      <c r="F3" s="481"/>
      <c r="G3" s="482" t="s">
        <v>81</v>
      </c>
      <c r="H3" s="481"/>
      <c r="I3" s="483" t="s">
        <v>85</v>
      </c>
      <c r="J3" s="481"/>
      <c r="K3" s="481" t="s">
        <v>81</v>
      </c>
      <c r="L3" s="481"/>
      <c r="M3" s="330" t="s">
        <v>525</v>
      </c>
      <c r="N3" s="328" t="s">
        <v>526</v>
      </c>
      <c r="O3" s="328" t="s">
        <v>527</v>
      </c>
      <c r="P3" s="330" t="s">
        <v>525</v>
      </c>
      <c r="Q3" s="328" t="s">
        <v>526</v>
      </c>
      <c r="R3" s="328" t="s">
        <v>527</v>
      </c>
    </row>
    <row r="4" spans="1:18" s="181" customFormat="1">
      <c r="B4" s="387" t="s">
        <v>447</v>
      </c>
      <c r="C4" s="402"/>
      <c r="D4" s="402"/>
      <c r="E4" s="266"/>
      <c r="F4" s="192"/>
      <c r="G4" s="266"/>
      <c r="H4" s="192"/>
      <c r="I4" s="267"/>
      <c r="J4" s="193"/>
      <c r="K4" s="267"/>
      <c r="L4" s="193"/>
      <c r="M4" s="243"/>
      <c r="N4" s="243"/>
      <c r="O4" s="243"/>
      <c r="P4" s="243"/>
      <c r="Q4" s="243"/>
      <c r="R4" s="243"/>
    </row>
    <row r="5" spans="1:18">
      <c r="A5" s="3" t="s">
        <v>322</v>
      </c>
      <c r="B5" s="339" t="str">
        <f t="shared" ref="B5:B15" si="0">VLOOKUP(A5,VL_CCVT,4,FALSE)</f>
        <v>Impact</v>
      </c>
      <c r="C5" s="164" t="str">
        <f t="shared" ref="C5:C15" si="1">VLOOKUP(A5,VL_CCVT,3,FALSE)</f>
        <v>Collards</v>
      </c>
      <c r="D5" s="165" t="str">
        <f t="shared" ref="D5:D15" si="2">VLOOKUP(A5,VL_CCVT,2,FALSE)</f>
        <v>Brassica</v>
      </c>
      <c r="E5" s="258">
        <v>0.60436978124638252</v>
      </c>
      <c r="F5" s="169" t="s">
        <v>350</v>
      </c>
      <c r="G5" s="258">
        <v>0.71704889300418273</v>
      </c>
      <c r="H5" s="169" t="s">
        <v>115</v>
      </c>
      <c r="I5" s="258">
        <v>1.7951999999999926</v>
      </c>
      <c r="J5" s="169" t="s">
        <v>376</v>
      </c>
      <c r="K5" s="258">
        <v>1.8176000000000001</v>
      </c>
      <c r="L5" s="169" t="s">
        <v>226</v>
      </c>
      <c r="M5" s="313">
        <v>0</v>
      </c>
      <c r="N5" s="313">
        <v>0</v>
      </c>
      <c r="O5" s="313">
        <v>1</v>
      </c>
      <c r="P5" s="313">
        <v>0</v>
      </c>
      <c r="Q5" s="313">
        <v>0</v>
      </c>
      <c r="R5" s="313">
        <v>2</v>
      </c>
    </row>
    <row r="6" spans="1:18">
      <c r="A6" s="3" t="s">
        <v>323</v>
      </c>
      <c r="B6" s="340" t="str">
        <f t="shared" si="0"/>
        <v>Extender</v>
      </c>
      <c r="C6" s="28" t="str">
        <f t="shared" si="1"/>
        <v>Hyb. Brassica</v>
      </c>
      <c r="D6" s="29" t="str">
        <f t="shared" si="2"/>
        <v>Brassica</v>
      </c>
      <c r="E6" s="259">
        <v>0.52242133633161891</v>
      </c>
      <c r="F6" s="167" t="s">
        <v>153</v>
      </c>
      <c r="G6" s="259">
        <v>1.321418674250566</v>
      </c>
      <c r="H6" s="167" t="s">
        <v>371</v>
      </c>
      <c r="I6" s="259">
        <v>1.9509333333333263</v>
      </c>
      <c r="J6" s="167" t="s">
        <v>240</v>
      </c>
      <c r="K6" s="259">
        <v>1.7045333333333343</v>
      </c>
      <c r="L6" s="167" t="s">
        <v>145</v>
      </c>
      <c r="M6" s="314">
        <v>0</v>
      </c>
      <c r="N6" s="314">
        <v>0</v>
      </c>
      <c r="O6" s="314">
        <v>0</v>
      </c>
      <c r="P6" s="314">
        <v>0</v>
      </c>
      <c r="Q6" s="314">
        <v>0</v>
      </c>
      <c r="R6" s="314">
        <v>2</v>
      </c>
    </row>
    <row r="7" spans="1:18">
      <c r="A7" s="3" t="s">
        <v>318</v>
      </c>
      <c r="B7" s="339" t="str">
        <f t="shared" si="0"/>
        <v>Viva</v>
      </c>
      <c r="C7" s="164" t="str">
        <f t="shared" si="1"/>
        <v>Hyb. Brassica</v>
      </c>
      <c r="D7" s="165" t="str">
        <f t="shared" si="2"/>
        <v>Brassica</v>
      </c>
      <c r="E7" s="258">
        <v>4.0974222457381429E-2</v>
      </c>
      <c r="F7" s="169" t="s">
        <v>144</v>
      </c>
      <c r="G7" s="258">
        <v>0.16389688982952921</v>
      </c>
      <c r="H7" s="169" t="s">
        <v>255</v>
      </c>
      <c r="I7" s="258">
        <v>1.8911999999999927</v>
      </c>
      <c r="J7" s="169" t="s">
        <v>202</v>
      </c>
      <c r="K7" s="258">
        <v>2.0128000000000008</v>
      </c>
      <c r="L7" s="169" t="s">
        <v>207</v>
      </c>
      <c r="M7" s="313">
        <v>0</v>
      </c>
      <c r="N7" s="313">
        <v>0</v>
      </c>
      <c r="O7" s="313">
        <v>0</v>
      </c>
      <c r="P7" s="313">
        <v>0</v>
      </c>
      <c r="Q7" s="313">
        <v>0</v>
      </c>
      <c r="R7" s="313">
        <v>3</v>
      </c>
    </row>
    <row r="8" spans="1:18">
      <c r="A8" s="3" t="s">
        <v>326</v>
      </c>
      <c r="B8" s="340" t="str">
        <f t="shared" si="0"/>
        <v>Vivant</v>
      </c>
      <c r="C8" s="28" t="str">
        <f t="shared" si="1"/>
        <v>Hyb. Brassica</v>
      </c>
      <c r="D8" s="29" t="str">
        <f t="shared" si="2"/>
        <v>Brassica</v>
      </c>
      <c r="E8" s="259">
        <v>3.0730666843035988E-2</v>
      </c>
      <c r="F8" s="167" t="s">
        <v>156</v>
      </c>
      <c r="G8" s="259">
        <v>0.16389688982952921</v>
      </c>
      <c r="H8" s="167" t="s">
        <v>255</v>
      </c>
      <c r="I8" s="259">
        <v>1.8677333333333264</v>
      </c>
      <c r="J8" s="167" t="s">
        <v>378</v>
      </c>
      <c r="K8" s="259">
        <v>1.9610666666666676</v>
      </c>
      <c r="L8" s="167" t="s">
        <v>207</v>
      </c>
      <c r="M8" s="314">
        <v>0</v>
      </c>
      <c r="N8" s="314">
        <v>0</v>
      </c>
      <c r="O8" s="314">
        <v>0</v>
      </c>
      <c r="P8" s="314">
        <v>0</v>
      </c>
      <c r="Q8" s="314">
        <v>0</v>
      </c>
      <c r="R8" s="314">
        <v>3</v>
      </c>
    </row>
    <row r="9" spans="1:18">
      <c r="A9" s="3" t="s">
        <v>310</v>
      </c>
      <c r="B9" s="339" t="str">
        <f t="shared" si="0"/>
        <v>Aerifi</v>
      </c>
      <c r="C9" s="164" t="str">
        <f t="shared" si="1"/>
        <v>Radish</v>
      </c>
      <c r="D9" s="165" t="str">
        <f t="shared" si="2"/>
        <v>Brassica</v>
      </c>
      <c r="E9" s="258">
        <v>7.1704889300418073E-2</v>
      </c>
      <c r="F9" s="169" t="s">
        <v>130</v>
      </c>
      <c r="G9" s="258">
        <v>0.22535822351560206</v>
      </c>
      <c r="H9" s="169" t="s">
        <v>250</v>
      </c>
      <c r="I9" s="258">
        <v>2.0666666666666593</v>
      </c>
      <c r="J9" s="169" t="s">
        <v>146</v>
      </c>
      <c r="K9" s="258">
        <v>2.041066666666667</v>
      </c>
      <c r="L9" s="169" t="s">
        <v>142</v>
      </c>
      <c r="M9" s="313">
        <v>0</v>
      </c>
      <c r="N9" s="313">
        <v>0</v>
      </c>
      <c r="O9" s="313">
        <v>1</v>
      </c>
      <c r="P9" s="313">
        <v>0</v>
      </c>
      <c r="Q9" s="313">
        <v>1</v>
      </c>
      <c r="R9" s="313">
        <v>4</v>
      </c>
    </row>
    <row r="10" spans="1:18">
      <c r="A10" s="3" t="s">
        <v>313</v>
      </c>
      <c r="B10" s="340" t="str">
        <f t="shared" si="0"/>
        <v>Digger</v>
      </c>
      <c r="C10" s="28" t="str">
        <f t="shared" si="1"/>
        <v>Radish</v>
      </c>
      <c r="D10" s="29" t="str">
        <f t="shared" si="2"/>
        <v>Brassica</v>
      </c>
      <c r="E10" s="259">
        <v>1.4901901165075553E-2</v>
      </c>
      <c r="F10" s="167" t="s">
        <v>144</v>
      </c>
      <c r="G10" s="259">
        <v>0.18438400105822031</v>
      </c>
      <c r="H10" s="167" t="s">
        <v>255</v>
      </c>
      <c r="I10" s="259">
        <v>2.3013333333333268</v>
      </c>
      <c r="J10" s="167" t="s">
        <v>129</v>
      </c>
      <c r="K10" s="259">
        <v>2.3264000000000009</v>
      </c>
      <c r="L10" s="167" t="s">
        <v>105</v>
      </c>
      <c r="M10" s="314">
        <v>0</v>
      </c>
      <c r="N10" s="314">
        <v>0</v>
      </c>
      <c r="O10" s="314">
        <v>0</v>
      </c>
      <c r="P10" s="314">
        <v>0</v>
      </c>
      <c r="Q10" s="314">
        <v>1</v>
      </c>
      <c r="R10" s="314">
        <v>4</v>
      </c>
    </row>
    <row r="11" spans="1:18">
      <c r="A11" s="3" t="s">
        <v>317</v>
      </c>
      <c r="B11" s="339" t="str">
        <f t="shared" si="0"/>
        <v>Driller</v>
      </c>
      <c r="C11" s="164" t="str">
        <f t="shared" si="1"/>
        <v>Radish</v>
      </c>
      <c r="D11" s="165" t="str">
        <f t="shared" si="2"/>
        <v>Brassica</v>
      </c>
      <c r="E11" s="258">
        <v>3.0730666843035988E-2</v>
      </c>
      <c r="F11" s="169" t="s">
        <v>156</v>
      </c>
      <c r="G11" s="258">
        <v>0.17414044544387475</v>
      </c>
      <c r="H11" s="169" t="s">
        <v>255</v>
      </c>
      <c r="I11" s="258">
        <v>2.1253333333333266</v>
      </c>
      <c r="J11" s="169" t="s">
        <v>113</v>
      </c>
      <c r="K11" s="258">
        <v>2.2048000000000005</v>
      </c>
      <c r="L11" s="169" t="s">
        <v>171</v>
      </c>
      <c r="M11" s="313">
        <v>0</v>
      </c>
      <c r="N11" s="313">
        <v>0</v>
      </c>
      <c r="O11" s="313">
        <v>0</v>
      </c>
      <c r="P11" s="313">
        <v>0</v>
      </c>
      <c r="Q11" s="313">
        <v>0</v>
      </c>
      <c r="R11" s="313">
        <v>3</v>
      </c>
    </row>
    <row r="12" spans="1:18">
      <c r="A12" s="3" t="s">
        <v>305</v>
      </c>
      <c r="B12" s="340" t="str">
        <f t="shared" si="0"/>
        <v>SERALPHA</v>
      </c>
      <c r="C12" s="28" t="str">
        <f t="shared" si="1"/>
        <v>Radish</v>
      </c>
      <c r="D12" s="29" t="str">
        <f t="shared" si="2"/>
        <v>Brassica</v>
      </c>
      <c r="E12" s="259">
        <v>6.1461333686072414E-2</v>
      </c>
      <c r="F12" s="167" t="s">
        <v>130</v>
      </c>
      <c r="G12" s="259">
        <v>0.12292266737214745</v>
      </c>
      <c r="H12" s="167" t="s">
        <v>210</v>
      </c>
      <c r="I12" s="259">
        <v>1.6799999999999928</v>
      </c>
      <c r="J12" s="167" t="s">
        <v>413</v>
      </c>
      <c r="K12" s="259">
        <v>2.0864000000000003</v>
      </c>
      <c r="L12" s="167" t="s">
        <v>206</v>
      </c>
      <c r="M12" s="314">
        <v>0</v>
      </c>
      <c r="N12" s="314">
        <v>0</v>
      </c>
      <c r="O12" s="314">
        <v>0</v>
      </c>
      <c r="P12" s="314">
        <v>0</v>
      </c>
      <c r="Q12" s="314">
        <v>0</v>
      </c>
      <c r="R12" s="314">
        <v>2</v>
      </c>
    </row>
    <row r="13" spans="1:18">
      <c r="A13" s="3" t="s">
        <v>306</v>
      </c>
      <c r="B13" s="339" t="str">
        <f t="shared" si="0"/>
        <v>SERWF19</v>
      </c>
      <c r="C13" s="164" t="str">
        <f t="shared" si="1"/>
        <v>Radish</v>
      </c>
      <c r="D13" s="165" t="str">
        <f t="shared" si="2"/>
        <v>Brassica</v>
      </c>
      <c r="E13" s="258">
        <v>7.1704889300417962E-2</v>
      </c>
      <c r="F13" s="169" t="s">
        <v>130</v>
      </c>
      <c r="G13" s="258">
        <v>0.24584533474429271</v>
      </c>
      <c r="H13" s="169" t="s">
        <v>249</v>
      </c>
      <c r="I13" s="258">
        <v>1.9450666666666596</v>
      </c>
      <c r="J13" s="169" t="s">
        <v>240</v>
      </c>
      <c r="K13" s="258">
        <v>2.2245333333333339</v>
      </c>
      <c r="L13" s="169" t="s">
        <v>160</v>
      </c>
      <c r="M13" s="313">
        <v>0</v>
      </c>
      <c r="N13" s="313">
        <v>0</v>
      </c>
      <c r="O13" s="313">
        <v>1</v>
      </c>
      <c r="P13" s="313">
        <v>0</v>
      </c>
      <c r="Q13" s="313">
        <v>1</v>
      </c>
      <c r="R13" s="313">
        <v>5</v>
      </c>
    </row>
    <row r="14" spans="1:18">
      <c r="A14" s="3" t="s">
        <v>314</v>
      </c>
      <c r="B14" s="340" t="str">
        <f t="shared" si="0"/>
        <v>Smart</v>
      </c>
      <c r="C14" s="28" t="str">
        <f t="shared" si="1"/>
        <v>Radish</v>
      </c>
      <c r="D14" s="29" t="str">
        <f t="shared" si="2"/>
        <v>Brassica</v>
      </c>
      <c r="E14" s="259">
        <v>3.0730666843035877E-2</v>
      </c>
      <c r="F14" s="167" t="s">
        <v>156</v>
      </c>
      <c r="G14" s="259">
        <v>0.11267911175780169</v>
      </c>
      <c r="H14" s="167" t="s">
        <v>210</v>
      </c>
      <c r="I14" s="259">
        <v>2.0239999999999929</v>
      </c>
      <c r="J14" s="167" t="s">
        <v>203</v>
      </c>
      <c r="K14" s="259">
        <v>1.8224000000000005</v>
      </c>
      <c r="L14" s="167" t="s">
        <v>226</v>
      </c>
      <c r="M14" s="314">
        <v>0</v>
      </c>
      <c r="N14" s="314">
        <v>0</v>
      </c>
      <c r="O14" s="314">
        <v>0</v>
      </c>
      <c r="P14" s="314">
        <v>0</v>
      </c>
      <c r="Q14" s="314">
        <v>0</v>
      </c>
      <c r="R14" s="314">
        <v>2</v>
      </c>
    </row>
    <row r="15" spans="1:18">
      <c r="A15" s="3" t="s">
        <v>319</v>
      </c>
      <c r="B15" s="339" t="str">
        <f t="shared" si="0"/>
        <v>Jackpot </v>
      </c>
      <c r="C15" s="164" t="str">
        <f t="shared" si="1"/>
        <v>Turnip</v>
      </c>
      <c r="D15" s="165" t="str">
        <f t="shared" si="2"/>
        <v>Brassica</v>
      </c>
      <c r="E15" s="258">
        <v>5.1217778071726977E-2</v>
      </c>
      <c r="F15" s="169" t="s">
        <v>137</v>
      </c>
      <c r="G15" s="258">
        <v>0.16389688982952877</v>
      </c>
      <c r="H15" s="169" t="s">
        <v>255</v>
      </c>
      <c r="I15" s="258">
        <v>1.8298666666666592</v>
      </c>
      <c r="J15" s="169" t="s">
        <v>378</v>
      </c>
      <c r="K15" s="258">
        <v>1.918933333333334</v>
      </c>
      <c r="L15" s="169" t="s">
        <v>226</v>
      </c>
      <c r="M15" s="313">
        <v>0</v>
      </c>
      <c r="N15" s="313">
        <v>0</v>
      </c>
      <c r="O15" s="313">
        <v>0</v>
      </c>
      <c r="P15" s="313">
        <v>0</v>
      </c>
      <c r="Q15" s="313">
        <v>0</v>
      </c>
      <c r="R15" s="313">
        <v>2</v>
      </c>
    </row>
    <row r="16" spans="1:18" s="181" customFormat="1">
      <c r="B16" s="388" t="s">
        <v>1</v>
      </c>
      <c r="C16" s="403"/>
      <c r="D16" s="417"/>
      <c r="E16" s="270">
        <f>AVERAGE(E5:E15)</f>
        <v>0.13917710291710922</v>
      </c>
      <c r="F16" s="173"/>
      <c r="G16" s="270">
        <f>AVERAGE(G5:G15)</f>
        <v>0.32686254733047959</v>
      </c>
      <c r="H16" s="173"/>
      <c r="I16" s="270">
        <f>AVERAGE(I5:I15)</f>
        <v>1.9524848484848414</v>
      </c>
      <c r="J16" s="175"/>
      <c r="K16" s="270">
        <f>AVERAGE(K5:K15)</f>
        <v>2.0109575757575766</v>
      </c>
      <c r="L16" s="175"/>
      <c r="M16" s="315">
        <f t="shared" ref="M16:R16" si="3">AVERAGE(M5:M15)</f>
        <v>0</v>
      </c>
      <c r="N16" s="315">
        <f t="shared" si="3"/>
        <v>0</v>
      </c>
      <c r="O16" s="315">
        <f t="shared" si="3"/>
        <v>0.27272727272727271</v>
      </c>
      <c r="P16" s="315">
        <f t="shared" si="3"/>
        <v>0</v>
      </c>
      <c r="Q16" s="315">
        <f t="shared" si="3"/>
        <v>0.27272727272727271</v>
      </c>
      <c r="R16" s="315">
        <f t="shared" si="3"/>
        <v>2.9090909090909092</v>
      </c>
    </row>
    <row r="17" spans="1:32" s="181" customFormat="1">
      <c r="B17" s="389" t="s">
        <v>429</v>
      </c>
      <c r="C17" s="404"/>
      <c r="D17" s="418"/>
      <c r="E17" s="272">
        <f>MIN(E5:E15)</f>
        <v>1.4901901165075553E-2</v>
      </c>
      <c r="F17" s="179"/>
      <c r="G17" s="272">
        <f>MIN(G5:G15)</f>
        <v>0.11267911175780169</v>
      </c>
      <c r="H17" s="179"/>
      <c r="I17" s="272">
        <f>MIN(I5:I15)</f>
        <v>1.6799999999999928</v>
      </c>
      <c r="J17" s="180"/>
      <c r="K17" s="272">
        <f>MIN(K5:K15)</f>
        <v>1.7045333333333343</v>
      </c>
      <c r="L17" s="180"/>
      <c r="M17" s="316">
        <f t="shared" ref="M17:R17" si="4">MIN(M5:M15)</f>
        <v>0</v>
      </c>
      <c r="N17" s="316">
        <f t="shared" si="4"/>
        <v>0</v>
      </c>
      <c r="O17" s="316">
        <f t="shared" si="4"/>
        <v>0</v>
      </c>
      <c r="P17" s="316">
        <f t="shared" si="4"/>
        <v>0</v>
      </c>
      <c r="Q17" s="316">
        <f t="shared" si="4"/>
        <v>0</v>
      </c>
      <c r="R17" s="316">
        <f t="shared" si="4"/>
        <v>2</v>
      </c>
    </row>
    <row r="18" spans="1:32" s="181" customFormat="1">
      <c r="B18" s="389" t="s">
        <v>430</v>
      </c>
      <c r="C18" s="404"/>
      <c r="D18" s="418"/>
      <c r="E18" s="272">
        <f>MAX(E5:E15)</f>
        <v>0.60436978124638252</v>
      </c>
      <c r="F18" s="179"/>
      <c r="G18" s="272">
        <f>MAX(G5:G15)</f>
        <v>1.321418674250566</v>
      </c>
      <c r="H18" s="179"/>
      <c r="I18" s="272">
        <f>MAX(I5:I15)</f>
        <v>2.3013333333333268</v>
      </c>
      <c r="J18" s="180"/>
      <c r="K18" s="272">
        <f>MAX(K5:K15)</f>
        <v>2.3264000000000009</v>
      </c>
      <c r="L18" s="180"/>
      <c r="M18" s="316">
        <f t="shared" ref="M18:R18" si="5">MAX(M5:M15)</f>
        <v>0</v>
      </c>
      <c r="N18" s="316">
        <f t="shared" si="5"/>
        <v>0</v>
      </c>
      <c r="O18" s="316">
        <f t="shared" si="5"/>
        <v>1</v>
      </c>
      <c r="P18" s="316">
        <f t="shared" si="5"/>
        <v>0</v>
      </c>
      <c r="Q18" s="316">
        <f t="shared" si="5"/>
        <v>1</v>
      </c>
      <c r="R18" s="316">
        <f t="shared" si="5"/>
        <v>5</v>
      </c>
    </row>
    <row r="19" spans="1:32" s="181" customFormat="1" ht="13.8" thickBot="1">
      <c r="B19" s="390" t="s">
        <v>431</v>
      </c>
      <c r="C19" s="405"/>
      <c r="D19" s="419"/>
      <c r="E19" s="274">
        <f>E18-E17</f>
        <v>0.58946788008130702</v>
      </c>
      <c r="F19" s="184"/>
      <c r="G19" s="274">
        <f>G18-G17</f>
        <v>1.2087395624927644</v>
      </c>
      <c r="H19" s="184"/>
      <c r="I19" s="274">
        <f>I18-I17</f>
        <v>0.62133333333333396</v>
      </c>
      <c r="J19" s="186"/>
      <c r="K19" s="274">
        <f>K18-K17</f>
        <v>0.62186666666666657</v>
      </c>
      <c r="L19" s="186"/>
      <c r="M19" s="317">
        <f t="shared" ref="M19:R19" si="6">M18-M17</f>
        <v>0</v>
      </c>
      <c r="N19" s="317">
        <f t="shared" si="6"/>
        <v>0</v>
      </c>
      <c r="O19" s="317">
        <f t="shared" si="6"/>
        <v>1</v>
      </c>
      <c r="P19" s="317">
        <f t="shared" si="6"/>
        <v>0</v>
      </c>
      <c r="Q19" s="317">
        <f t="shared" si="6"/>
        <v>1</v>
      </c>
      <c r="R19" s="317">
        <f t="shared" si="6"/>
        <v>3</v>
      </c>
    </row>
    <row r="20" spans="1:32" s="248" customFormat="1" ht="64.2" customHeight="1">
      <c r="B20" s="486" t="s">
        <v>555</v>
      </c>
      <c r="C20" s="486"/>
      <c r="D20" s="486"/>
      <c r="E20" s="486"/>
      <c r="F20" s="486"/>
      <c r="G20" s="486"/>
      <c r="H20" s="486"/>
      <c r="I20" s="486"/>
      <c r="J20" s="486"/>
      <c r="K20" s="486"/>
      <c r="L20" s="486"/>
      <c r="M20" s="486"/>
      <c r="N20" s="486"/>
      <c r="O20" s="486"/>
      <c r="P20" s="486"/>
      <c r="Q20" s="486"/>
      <c r="R20" s="486"/>
      <c r="S20" s="276"/>
      <c r="T20" s="276"/>
      <c r="AF20" s="248" t="s">
        <v>3</v>
      </c>
    </row>
    <row r="21" spans="1:32" s="166" customFormat="1" ht="30" customHeight="1" thickBot="1">
      <c r="B21" s="493" t="s">
        <v>578</v>
      </c>
      <c r="C21" s="493"/>
      <c r="D21" s="493"/>
      <c r="E21" s="493"/>
      <c r="F21" s="493"/>
      <c r="G21" s="493"/>
      <c r="H21" s="493"/>
      <c r="I21" s="493"/>
      <c r="J21" s="493"/>
      <c r="K21" s="493"/>
      <c r="L21" s="493"/>
      <c r="M21" s="493"/>
      <c r="N21" s="493"/>
      <c r="O21" s="493"/>
      <c r="P21" s="493"/>
      <c r="Q21" s="493"/>
      <c r="R21" s="493"/>
    </row>
    <row r="22" spans="1:32" ht="28.2" customHeight="1">
      <c r="B22" s="1" t="s">
        <v>0</v>
      </c>
      <c r="C22" s="160" t="s">
        <v>505</v>
      </c>
      <c r="D22" s="160" t="s">
        <v>21</v>
      </c>
      <c r="E22" s="477" t="s">
        <v>595</v>
      </c>
      <c r="F22" s="478"/>
      <c r="G22" s="478"/>
      <c r="H22" s="478"/>
      <c r="I22" s="477" t="s">
        <v>594</v>
      </c>
      <c r="J22" s="478"/>
      <c r="K22" s="478"/>
      <c r="L22" s="478"/>
      <c r="M22" s="477" t="s">
        <v>590</v>
      </c>
      <c r="N22" s="478"/>
      <c r="O22" s="478"/>
      <c r="P22" s="477" t="s">
        <v>591</v>
      </c>
      <c r="Q22" s="478"/>
      <c r="R22" s="478"/>
    </row>
    <row r="23" spans="1:32" ht="19.8" customHeight="1" thickBot="1">
      <c r="B23" s="2"/>
      <c r="C23" s="161"/>
      <c r="D23" s="161"/>
      <c r="E23" s="480" t="s">
        <v>269</v>
      </c>
      <c r="F23" s="481"/>
      <c r="G23" s="482" t="s">
        <v>81</v>
      </c>
      <c r="H23" s="481"/>
      <c r="I23" s="483" t="s">
        <v>85</v>
      </c>
      <c r="J23" s="481"/>
      <c r="K23" s="481" t="s">
        <v>81</v>
      </c>
      <c r="L23" s="481"/>
      <c r="M23" s="330" t="s">
        <v>525</v>
      </c>
      <c r="N23" s="328" t="s">
        <v>526</v>
      </c>
      <c r="O23" s="328" t="s">
        <v>527</v>
      </c>
      <c r="P23" s="330" t="s">
        <v>525</v>
      </c>
      <c r="Q23" s="328" t="s">
        <v>526</v>
      </c>
      <c r="R23" s="328" t="s">
        <v>527</v>
      </c>
    </row>
    <row r="24" spans="1:32" s="181" customFormat="1">
      <c r="B24" s="391" t="s">
        <v>448</v>
      </c>
      <c r="C24" s="406"/>
      <c r="D24" s="406"/>
      <c r="E24" s="277"/>
      <c r="F24" s="189"/>
      <c r="G24" s="277"/>
      <c r="H24" s="189"/>
      <c r="I24" s="278"/>
      <c r="J24" s="190"/>
      <c r="K24" s="278"/>
      <c r="L24" s="190"/>
      <c r="M24" s="245"/>
      <c r="N24" s="245"/>
      <c r="O24" s="245"/>
      <c r="P24" s="245"/>
      <c r="Q24" s="245"/>
      <c r="R24" s="245"/>
    </row>
    <row r="25" spans="1:32">
      <c r="A25" s="3" t="s">
        <v>316</v>
      </c>
      <c r="B25" s="339" t="str">
        <f t="shared" ref="B25:B44" si="7">VLOOKUP(A25,VL_CCVT,4,FALSE)</f>
        <v>Centurion</v>
      </c>
      <c r="C25" s="164" t="str">
        <f t="shared" ref="C25:C44" si="8">VLOOKUP(A25,VL_CCVT,3,FALSE)</f>
        <v>Annual Ryegrass</v>
      </c>
      <c r="D25" s="165" t="str">
        <f t="shared" ref="D25:D44" si="9">VLOOKUP(A25,VL_CCVT,2,FALSE)</f>
        <v>Cereal</v>
      </c>
      <c r="E25" s="258">
        <v>7.1704889300417962E-2</v>
      </c>
      <c r="F25" s="168" t="s">
        <v>130</v>
      </c>
      <c r="G25" s="258">
        <v>0.68631822616114746</v>
      </c>
      <c r="H25" s="168" t="s">
        <v>135</v>
      </c>
      <c r="I25" s="258">
        <v>1.6565333333333263</v>
      </c>
      <c r="J25" s="168" t="s">
        <v>399</v>
      </c>
      <c r="K25" s="258">
        <v>1.1504000000000012</v>
      </c>
      <c r="L25" s="168" t="s">
        <v>155</v>
      </c>
      <c r="M25" s="313">
        <v>0</v>
      </c>
      <c r="N25" s="313">
        <v>0</v>
      </c>
      <c r="O25" s="313">
        <v>1</v>
      </c>
      <c r="P25" s="313">
        <v>0</v>
      </c>
      <c r="Q25" s="313">
        <v>0</v>
      </c>
      <c r="R25" s="313">
        <v>4</v>
      </c>
    </row>
    <row r="26" spans="1:32">
      <c r="A26" s="3" t="s">
        <v>328</v>
      </c>
      <c r="B26" s="340" t="str">
        <f t="shared" si="7"/>
        <v>Lowboy</v>
      </c>
      <c r="C26" s="28" t="str">
        <f t="shared" si="8"/>
        <v>Annual Ryegrass</v>
      </c>
      <c r="D26" s="29" t="str">
        <f t="shared" si="9"/>
        <v>Cereal</v>
      </c>
      <c r="E26" s="259">
        <v>3.0730666843036207E-2</v>
      </c>
      <c r="F26" s="170" t="s">
        <v>156</v>
      </c>
      <c r="G26" s="259">
        <v>0.27657600158732781</v>
      </c>
      <c r="H26" s="170" t="s">
        <v>249</v>
      </c>
      <c r="I26" s="259">
        <v>1.9434666666666598</v>
      </c>
      <c r="J26" s="170" t="s">
        <v>240</v>
      </c>
      <c r="K26" s="259">
        <v>1.4357333333333342</v>
      </c>
      <c r="L26" s="170" t="s">
        <v>103</v>
      </c>
      <c r="M26" s="314">
        <v>0</v>
      </c>
      <c r="N26" s="314">
        <v>0</v>
      </c>
      <c r="O26" s="314">
        <v>0</v>
      </c>
      <c r="P26" s="314">
        <v>0</v>
      </c>
      <c r="Q26" s="314">
        <v>0</v>
      </c>
      <c r="R26" s="314">
        <v>2</v>
      </c>
    </row>
    <row r="27" spans="1:32">
      <c r="A27" s="3" t="s">
        <v>302</v>
      </c>
      <c r="B27" s="339">
        <f t="shared" si="7"/>
        <v>140760</v>
      </c>
      <c r="C27" s="164" t="str">
        <f t="shared" si="8"/>
        <v>Barley</v>
      </c>
      <c r="D27" s="165" t="str">
        <f t="shared" si="9"/>
        <v>Cereal</v>
      </c>
      <c r="E27" s="258">
        <v>0.20487111228690913</v>
      </c>
      <c r="F27" s="168" t="s">
        <v>104</v>
      </c>
      <c r="G27" s="258">
        <v>0.88094578283371161</v>
      </c>
      <c r="H27" s="168" t="s">
        <v>109</v>
      </c>
      <c r="I27" s="258">
        <v>1.8591999999999931</v>
      </c>
      <c r="J27" s="168" t="s">
        <v>378</v>
      </c>
      <c r="K27" s="258">
        <v>1.1216000000000013</v>
      </c>
      <c r="L27" s="168" t="s">
        <v>155</v>
      </c>
      <c r="M27" s="313">
        <v>0</v>
      </c>
      <c r="N27" s="313">
        <v>0</v>
      </c>
      <c r="O27" s="313">
        <v>2</v>
      </c>
      <c r="P27" s="313">
        <v>0</v>
      </c>
      <c r="Q27" s="313">
        <v>0</v>
      </c>
      <c r="R27" s="313">
        <v>2</v>
      </c>
    </row>
    <row r="28" spans="1:32">
      <c r="A28" s="3" t="s">
        <v>304</v>
      </c>
      <c r="B28" s="340">
        <f t="shared" si="7"/>
        <v>140789</v>
      </c>
      <c r="C28" s="28" t="str">
        <f t="shared" si="8"/>
        <v>Barley</v>
      </c>
      <c r="D28" s="29" t="str">
        <f t="shared" si="9"/>
        <v>Cereal</v>
      </c>
      <c r="E28" s="259">
        <v>6.1461333686072636E-2</v>
      </c>
      <c r="F28" s="170" t="s">
        <v>130</v>
      </c>
      <c r="G28" s="259">
        <v>0.74777955984721967</v>
      </c>
      <c r="H28" s="170" t="s">
        <v>150</v>
      </c>
      <c r="I28" s="259">
        <v>1.8261333333333263</v>
      </c>
      <c r="J28" s="170" t="s">
        <v>378</v>
      </c>
      <c r="K28" s="259">
        <v>1.1434666666666673</v>
      </c>
      <c r="L28" s="170" t="s">
        <v>155</v>
      </c>
      <c r="M28" s="314">
        <v>0</v>
      </c>
      <c r="N28" s="314">
        <v>0</v>
      </c>
      <c r="O28" s="314">
        <v>1</v>
      </c>
      <c r="P28" s="314">
        <v>0</v>
      </c>
      <c r="Q28" s="314">
        <v>0</v>
      </c>
      <c r="R28" s="314">
        <v>2</v>
      </c>
    </row>
    <row r="29" spans="1:32">
      <c r="A29" s="3" t="s">
        <v>309</v>
      </c>
      <c r="B29" s="339">
        <f t="shared" si="7"/>
        <v>140797</v>
      </c>
      <c r="C29" s="164" t="str">
        <f t="shared" si="8"/>
        <v>Barley</v>
      </c>
      <c r="D29" s="165" t="str">
        <f t="shared" si="9"/>
        <v>Cereal</v>
      </c>
      <c r="E29" s="258">
        <v>0.10243555614345438</v>
      </c>
      <c r="F29" s="168" t="s">
        <v>118</v>
      </c>
      <c r="G29" s="258">
        <v>0.96289422774847522</v>
      </c>
      <c r="H29" s="168" t="s">
        <v>380</v>
      </c>
      <c r="I29" s="258">
        <v>1.9871999999999932</v>
      </c>
      <c r="J29" s="168" t="s">
        <v>99</v>
      </c>
      <c r="K29" s="258">
        <v>1.1514666666666677</v>
      </c>
      <c r="L29" s="168" t="s">
        <v>155</v>
      </c>
      <c r="M29" s="313">
        <v>0</v>
      </c>
      <c r="N29" s="313">
        <v>0</v>
      </c>
      <c r="O29" s="313">
        <v>1</v>
      </c>
      <c r="P29" s="313">
        <v>0</v>
      </c>
      <c r="Q29" s="313">
        <v>0</v>
      </c>
      <c r="R29" s="313">
        <v>5</v>
      </c>
    </row>
    <row r="30" spans="1:32">
      <c r="A30" s="3" t="s">
        <v>307</v>
      </c>
      <c r="B30" s="340" t="str">
        <f t="shared" si="7"/>
        <v>SB255</v>
      </c>
      <c r="C30" s="28" t="str">
        <f t="shared" si="8"/>
        <v>Barley</v>
      </c>
      <c r="D30" s="29" t="str">
        <f t="shared" si="9"/>
        <v>Cereal</v>
      </c>
      <c r="E30" s="259">
        <v>0.22535822351560011</v>
      </c>
      <c r="F30" s="170" t="s">
        <v>94</v>
      </c>
      <c r="G30" s="259">
        <v>1.1063040063493117</v>
      </c>
      <c r="H30" s="170" t="s">
        <v>361</v>
      </c>
      <c r="I30" s="259">
        <v>1.7706666666666597</v>
      </c>
      <c r="J30" s="170" t="s">
        <v>376</v>
      </c>
      <c r="K30" s="259">
        <v>1.1120000000000008</v>
      </c>
      <c r="L30" s="170" t="s">
        <v>155</v>
      </c>
      <c r="M30" s="314">
        <v>0</v>
      </c>
      <c r="N30" s="314">
        <v>0</v>
      </c>
      <c r="O30" s="314">
        <v>2</v>
      </c>
      <c r="P30" s="314">
        <v>0</v>
      </c>
      <c r="Q30" s="314">
        <v>0</v>
      </c>
      <c r="R30" s="314">
        <v>3</v>
      </c>
    </row>
    <row r="31" spans="1:32">
      <c r="A31" s="3" t="s">
        <v>301</v>
      </c>
      <c r="B31" s="339" t="str">
        <f t="shared" si="7"/>
        <v>Secretariat</v>
      </c>
      <c r="C31" s="164" t="str">
        <f t="shared" si="8"/>
        <v>Barley</v>
      </c>
      <c r="D31" s="165" t="str">
        <f t="shared" si="9"/>
        <v>Cereal</v>
      </c>
      <c r="E31" s="258">
        <v>0.1843840010582182</v>
      </c>
      <c r="F31" s="168" t="s">
        <v>104</v>
      </c>
      <c r="G31" s="258">
        <v>1.2906880074075304</v>
      </c>
      <c r="H31" s="168" t="s">
        <v>228</v>
      </c>
      <c r="I31" s="258">
        <v>1.8719999999999928</v>
      </c>
      <c r="J31" s="168" t="s">
        <v>378</v>
      </c>
      <c r="K31" s="258">
        <v>1.1733333333333336</v>
      </c>
      <c r="L31" s="168" t="s">
        <v>155</v>
      </c>
      <c r="M31" s="313">
        <v>0</v>
      </c>
      <c r="N31" s="313">
        <v>0</v>
      </c>
      <c r="O31" s="313">
        <v>2</v>
      </c>
      <c r="P31" s="313">
        <v>0</v>
      </c>
      <c r="Q31" s="313">
        <v>0</v>
      </c>
      <c r="R31" s="313">
        <v>5</v>
      </c>
    </row>
    <row r="32" spans="1:32">
      <c r="A32" s="3" t="s">
        <v>271</v>
      </c>
      <c r="B32" s="340" t="str">
        <f t="shared" si="7"/>
        <v>Bates RS4</v>
      </c>
      <c r="C32" s="28" t="str">
        <f t="shared" si="8"/>
        <v>Cereal Rye</v>
      </c>
      <c r="D32" s="29" t="str">
        <f t="shared" si="9"/>
        <v>Cereal</v>
      </c>
      <c r="E32" s="259">
        <v>0.56339555878900083</v>
      </c>
      <c r="F32" s="170" t="s">
        <v>167</v>
      </c>
      <c r="G32" s="259">
        <v>1.3111751186362219</v>
      </c>
      <c r="H32" s="170" t="s">
        <v>105</v>
      </c>
      <c r="I32" s="259">
        <v>1.2506666666666597</v>
      </c>
      <c r="J32" s="170" t="s">
        <v>242</v>
      </c>
      <c r="K32" s="259">
        <v>0.72106666666666741</v>
      </c>
      <c r="L32" s="170" t="s">
        <v>262</v>
      </c>
      <c r="M32" s="314">
        <v>0</v>
      </c>
      <c r="N32" s="314">
        <v>0</v>
      </c>
      <c r="O32" s="314">
        <v>1</v>
      </c>
      <c r="P32" s="314">
        <v>0</v>
      </c>
      <c r="Q32" s="314">
        <v>0</v>
      </c>
      <c r="R32" s="314">
        <v>-3</v>
      </c>
    </row>
    <row r="33" spans="1:21">
      <c r="A33" s="3" t="s">
        <v>280</v>
      </c>
      <c r="B33" s="339" t="str">
        <f t="shared" si="7"/>
        <v>Elbon (1)</v>
      </c>
      <c r="C33" s="164" t="str">
        <f t="shared" si="8"/>
        <v>Cereal Rye</v>
      </c>
      <c r="D33" s="165" t="str">
        <f t="shared" si="9"/>
        <v>Cereal</v>
      </c>
      <c r="E33" s="258">
        <v>0.28681955720167307</v>
      </c>
      <c r="F33" s="168" t="s">
        <v>362</v>
      </c>
      <c r="G33" s="258">
        <v>1.1780088956497308</v>
      </c>
      <c r="H33" s="168" t="s">
        <v>188</v>
      </c>
      <c r="I33" s="258">
        <v>1.5402666666666596</v>
      </c>
      <c r="J33" s="168" t="s">
        <v>414</v>
      </c>
      <c r="K33" s="258">
        <v>0.73386666666666733</v>
      </c>
      <c r="L33" s="168" t="s">
        <v>262</v>
      </c>
      <c r="M33" s="313">
        <v>0</v>
      </c>
      <c r="N33" s="313">
        <v>0</v>
      </c>
      <c r="O33" s="313">
        <v>1</v>
      </c>
      <c r="P33" s="313">
        <v>0</v>
      </c>
      <c r="Q33" s="313">
        <v>0</v>
      </c>
      <c r="R33" s="313">
        <v>-3</v>
      </c>
    </row>
    <row r="34" spans="1:21">
      <c r="A34" s="3" t="s">
        <v>295</v>
      </c>
      <c r="B34" s="340" t="str">
        <f t="shared" si="7"/>
        <v>Elbon (2)</v>
      </c>
      <c r="C34" s="28" t="str">
        <f t="shared" si="8"/>
        <v>Cereal Rye</v>
      </c>
      <c r="D34" s="29" t="str">
        <f t="shared" si="9"/>
        <v>Cereal</v>
      </c>
      <c r="E34" s="259">
        <v>0.41998578018816418</v>
      </c>
      <c r="F34" s="170" t="s">
        <v>384</v>
      </c>
      <c r="G34" s="259">
        <v>1.372636452322294</v>
      </c>
      <c r="H34" s="170" t="s">
        <v>344</v>
      </c>
      <c r="I34" s="259">
        <v>1.7573333333333263</v>
      </c>
      <c r="J34" s="170" t="s">
        <v>376</v>
      </c>
      <c r="K34" s="259">
        <v>0.81440000000000112</v>
      </c>
      <c r="L34" s="170" t="s">
        <v>262</v>
      </c>
      <c r="M34" s="314">
        <v>0</v>
      </c>
      <c r="N34" s="314">
        <v>1</v>
      </c>
      <c r="O34" s="314">
        <v>3</v>
      </c>
      <c r="P34" s="314">
        <v>0</v>
      </c>
      <c r="Q34" s="314">
        <v>0</v>
      </c>
      <c r="R34" s="314">
        <v>-2</v>
      </c>
    </row>
    <row r="35" spans="1:21">
      <c r="A35" s="3" t="s">
        <v>287</v>
      </c>
      <c r="B35" s="339" t="str">
        <f t="shared" si="7"/>
        <v>Goku</v>
      </c>
      <c r="C35" s="164" t="str">
        <f t="shared" si="8"/>
        <v>Cereal Rye</v>
      </c>
      <c r="D35" s="165" t="str">
        <f t="shared" si="9"/>
        <v>Cereal</v>
      </c>
      <c r="E35" s="258">
        <v>0.37901155773078227</v>
      </c>
      <c r="F35" s="168" t="s">
        <v>341</v>
      </c>
      <c r="G35" s="258">
        <v>1.4750720084657489</v>
      </c>
      <c r="H35" s="168" t="s">
        <v>119</v>
      </c>
      <c r="I35" s="258">
        <v>1.4805333333333259</v>
      </c>
      <c r="J35" s="168" t="s">
        <v>258</v>
      </c>
      <c r="K35" s="258">
        <v>0.84853333333333403</v>
      </c>
      <c r="L35" s="168" t="s">
        <v>262</v>
      </c>
      <c r="M35" s="313">
        <v>0</v>
      </c>
      <c r="N35" s="313">
        <v>0</v>
      </c>
      <c r="O35" s="313">
        <v>2</v>
      </c>
      <c r="P35" s="313">
        <v>0</v>
      </c>
      <c r="Q35" s="313">
        <v>0</v>
      </c>
      <c r="R35" s="313">
        <v>-2</v>
      </c>
      <c r="U35" s="163" t="s">
        <v>3</v>
      </c>
    </row>
    <row r="36" spans="1:21">
      <c r="A36" s="3" t="s">
        <v>274</v>
      </c>
      <c r="B36" s="340" t="str">
        <f t="shared" si="7"/>
        <v>NF95319B</v>
      </c>
      <c r="C36" s="28" t="str">
        <f t="shared" si="8"/>
        <v>Cereal Rye</v>
      </c>
      <c r="D36" s="29" t="str">
        <f t="shared" si="9"/>
        <v>Cereal</v>
      </c>
      <c r="E36" s="259">
        <v>0.71704889300418317</v>
      </c>
      <c r="F36" s="170" t="s">
        <v>176</v>
      </c>
      <c r="G36" s="259">
        <v>1.6901866763670044</v>
      </c>
      <c r="H36" s="170" t="s">
        <v>358</v>
      </c>
      <c r="I36" s="259">
        <v>1.2741333333333267</v>
      </c>
      <c r="J36" s="170" t="s">
        <v>242</v>
      </c>
      <c r="K36" s="259">
        <v>0.85280000000000111</v>
      </c>
      <c r="L36" s="170" t="s">
        <v>262</v>
      </c>
      <c r="M36" s="314">
        <v>0</v>
      </c>
      <c r="N36" s="314">
        <v>0</v>
      </c>
      <c r="O36" s="314">
        <v>2</v>
      </c>
      <c r="P36" s="314">
        <v>0</v>
      </c>
      <c r="Q36" s="314">
        <v>0</v>
      </c>
      <c r="R36" s="314">
        <v>-1</v>
      </c>
    </row>
    <row r="37" spans="1:21">
      <c r="A37" s="3" t="s">
        <v>277</v>
      </c>
      <c r="B37" s="339" t="str">
        <f t="shared" si="7"/>
        <v>NF97325</v>
      </c>
      <c r="C37" s="164" t="str">
        <f t="shared" si="8"/>
        <v>Cereal Rye</v>
      </c>
      <c r="D37" s="165" t="str">
        <f t="shared" si="9"/>
        <v>Cereal</v>
      </c>
      <c r="E37" s="258">
        <v>0.53266489194596445</v>
      </c>
      <c r="F37" s="168" t="s">
        <v>342</v>
      </c>
      <c r="G37" s="258">
        <v>1.5570204533805136</v>
      </c>
      <c r="H37" s="168" t="s">
        <v>213</v>
      </c>
      <c r="I37" s="258">
        <v>1.3466666666666598</v>
      </c>
      <c r="J37" s="168" t="s">
        <v>232</v>
      </c>
      <c r="K37" s="258">
        <v>0.6863999999999999</v>
      </c>
      <c r="L37" s="168" t="s">
        <v>262</v>
      </c>
      <c r="M37" s="313">
        <v>0</v>
      </c>
      <c r="N37" s="313">
        <v>0</v>
      </c>
      <c r="O37" s="313">
        <v>1</v>
      </c>
      <c r="P37" s="313">
        <v>0</v>
      </c>
      <c r="Q37" s="313">
        <v>0</v>
      </c>
      <c r="R37" s="313">
        <v>-4</v>
      </c>
    </row>
    <row r="38" spans="1:21">
      <c r="A38" s="3" t="s">
        <v>283</v>
      </c>
      <c r="B38" s="340" t="str">
        <f t="shared" si="7"/>
        <v>NF99362</v>
      </c>
      <c r="C38" s="28" t="str">
        <f t="shared" si="8"/>
        <v>Cereal Rye</v>
      </c>
      <c r="D38" s="29" t="str">
        <f t="shared" si="9"/>
        <v>Cereal</v>
      </c>
      <c r="E38" s="259">
        <v>0.51217778071727371</v>
      </c>
      <c r="F38" s="170" t="s">
        <v>404</v>
      </c>
      <c r="G38" s="259">
        <v>1.3111751186362219</v>
      </c>
      <c r="H38" s="170" t="s">
        <v>105</v>
      </c>
      <c r="I38" s="259">
        <v>1.4111999999999929</v>
      </c>
      <c r="J38" s="170" t="s">
        <v>252</v>
      </c>
      <c r="K38" s="259">
        <v>0.68160000000000043</v>
      </c>
      <c r="L38" s="170" t="s">
        <v>262</v>
      </c>
      <c r="M38" s="314">
        <v>0</v>
      </c>
      <c r="N38" s="314">
        <v>0</v>
      </c>
      <c r="O38" s="314">
        <v>2</v>
      </c>
      <c r="P38" s="314">
        <v>0</v>
      </c>
      <c r="Q38" s="314">
        <v>0</v>
      </c>
      <c r="R38" s="314">
        <v>-3</v>
      </c>
    </row>
    <row r="39" spans="1:21">
      <c r="A39" s="3" t="s">
        <v>285</v>
      </c>
      <c r="B39" s="339" t="str">
        <f t="shared" si="7"/>
        <v>Wintergrazer 70</v>
      </c>
      <c r="C39" s="164" t="str">
        <f t="shared" si="8"/>
        <v>Cereal Rye</v>
      </c>
      <c r="D39" s="165" t="str">
        <f t="shared" si="9"/>
        <v>Cereal</v>
      </c>
      <c r="E39" s="258">
        <v>0.47120355825989158</v>
      </c>
      <c r="F39" s="168" t="s">
        <v>117</v>
      </c>
      <c r="G39" s="258">
        <v>1.4033671191653307</v>
      </c>
      <c r="H39" s="168" t="s">
        <v>192</v>
      </c>
      <c r="I39" s="258">
        <v>1.4165333333333265</v>
      </c>
      <c r="J39" s="168" t="s">
        <v>259</v>
      </c>
      <c r="K39" s="258">
        <v>0.70880000000000098</v>
      </c>
      <c r="L39" s="168" t="s">
        <v>262</v>
      </c>
      <c r="M39" s="313">
        <v>0</v>
      </c>
      <c r="N39" s="313">
        <v>0</v>
      </c>
      <c r="O39" s="313">
        <v>1</v>
      </c>
      <c r="P39" s="313">
        <v>0</v>
      </c>
      <c r="Q39" s="313">
        <v>0</v>
      </c>
      <c r="R39" s="313">
        <v>-3</v>
      </c>
    </row>
    <row r="40" spans="1:21">
      <c r="A40" s="3" t="s">
        <v>308</v>
      </c>
      <c r="B40" s="340" t="str">
        <f t="shared" si="7"/>
        <v>Yankee</v>
      </c>
      <c r="C40" s="28" t="str">
        <f t="shared" si="8"/>
        <v>Cereal Rye</v>
      </c>
      <c r="D40" s="29" t="str">
        <f t="shared" si="9"/>
        <v>Cereal</v>
      </c>
      <c r="E40" s="259">
        <v>7.1704889300418073E-2</v>
      </c>
      <c r="F40" s="170" t="s">
        <v>130</v>
      </c>
      <c r="G40" s="259">
        <v>0.83997156037632958</v>
      </c>
      <c r="H40" s="170" t="s">
        <v>203</v>
      </c>
      <c r="I40" s="259">
        <v>2.0511999999999939</v>
      </c>
      <c r="J40" s="170" t="s">
        <v>203</v>
      </c>
      <c r="K40" s="259">
        <v>1.1904000000000006</v>
      </c>
      <c r="L40" s="170" t="s">
        <v>143</v>
      </c>
      <c r="M40" s="314">
        <v>0</v>
      </c>
      <c r="N40" s="314">
        <v>0</v>
      </c>
      <c r="O40" s="314">
        <v>1</v>
      </c>
      <c r="P40" s="314">
        <v>0</v>
      </c>
      <c r="Q40" s="314">
        <v>0</v>
      </c>
      <c r="R40" s="314">
        <v>2</v>
      </c>
    </row>
    <row r="41" spans="1:21">
      <c r="A41" s="3" t="s">
        <v>293</v>
      </c>
      <c r="B41" s="339" t="str">
        <f t="shared" si="7"/>
        <v>Bob</v>
      </c>
      <c r="C41" s="164" t="str">
        <f t="shared" si="8"/>
        <v xml:space="preserve">Oat </v>
      </c>
      <c r="D41" s="165" t="str">
        <f t="shared" si="9"/>
        <v>Cereal</v>
      </c>
      <c r="E41" s="258">
        <v>0.28681955720167313</v>
      </c>
      <c r="F41" s="168" t="s">
        <v>362</v>
      </c>
      <c r="G41" s="258">
        <v>0.99362489459151182</v>
      </c>
      <c r="H41" s="168" t="s">
        <v>380</v>
      </c>
      <c r="I41" s="258">
        <v>1.6255999999999928</v>
      </c>
      <c r="J41" s="168" t="s">
        <v>244</v>
      </c>
      <c r="K41" s="258">
        <v>1.018133333333334</v>
      </c>
      <c r="L41" s="168" t="s">
        <v>155</v>
      </c>
      <c r="M41" s="313">
        <v>0</v>
      </c>
      <c r="N41" s="313">
        <v>0</v>
      </c>
      <c r="O41" s="313">
        <v>2</v>
      </c>
      <c r="P41" s="313">
        <v>0</v>
      </c>
      <c r="Q41" s="313">
        <v>0</v>
      </c>
      <c r="R41" s="313">
        <v>3</v>
      </c>
    </row>
    <row r="42" spans="1:21">
      <c r="A42" s="3" t="s">
        <v>298</v>
      </c>
      <c r="B42" s="340" t="str">
        <f t="shared" si="7"/>
        <v xml:space="preserve">Cosaque </v>
      </c>
      <c r="C42" s="28" t="str">
        <f t="shared" si="8"/>
        <v xml:space="preserve">Oat </v>
      </c>
      <c r="D42" s="29" t="str">
        <f t="shared" si="9"/>
        <v>Cereal</v>
      </c>
      <c r="E42" s="259">
        <v>0.22535822351560011</v>
      </c>
      <c r="F42" s="170" t="s">
        <v>94</v>
      </c>
      <c r="G42" s="259">
        <v>0.91167644967674777</v>
      </c>
      <c r="H42" s="170" t="s">
        <v>372</v>
      </c>
      <c r="I42" s="259">
        <v>1.7151999999999927</v>
      </c>
      <c r="J42" s="170" t="s">
        <v>413</v>
      </c>
      <c r="K42" s="259">
        <v>1.0714666666666672</v>
      </c>
      <c r="L42" s="170" t="s">
        <v>155</v>
      </c>
      <c r="M42" s="314">
        <v>0</v>
      </c>
      <c r="N42" s="314">
        <v>0</v>
      </c>
      <c r="O42" s="314">
        <v>2</v>
      </c>
      <c r="P42" s="314">
        <v>0</v>
      </c>
      <c r="Q42" s="314">
        <v>0</v>
      </c>
      <c r="R42" s="314">
        <v>3</v>
      </c>
    </row>
    <row r="43" spans="1:21">
      <c r="A43" s="3" t="s">
        <v>288</v>
      </c>
      <c r="B43" s="339" t="str">
        <f t="shared" si="7"/>
        <v>Hilliard</v>
      </c>
      <c r="C43" s="164" t="str">
        <f t="shared" si="8"/>
        <v>Wheat</v>
      </c>
      <c r="D43" s="165" t="str">
        <f t="shared" si="9"/>
        <v>Cereal</v>
      </c>
      <c r="E43" s="258">
        <v>0.31755022404470934</v>
      </c>
      <c r="F43" s="168" t="s">
        <v>361</v>
      </c>
      <c r="G43" s="258">
        <v>1.2292266737214574</v>
      </c>
      <c r="H43" s="168" t="s">
        <v>182</v>
      </c>
      <c r="I43" s="258">
        <v>1.577599999999993</v>
      </c>
      <c r="J43" s="168" t="s">
        <v>408</v>
      </c>
      <c r="K43" s="258">
        <v>0.95040000000000058</v>
      </c>
      <c r="L43" s="168" t="s">
        <v>155</v>
      </c>
      <c r="M43" s="313">
        <v>0</v>
      </c>
      <c r="N43" s="313">
        <v>0</v>
      </c>
      <c r="O43" s="313">
        <v>2</v>
      </c>
      <c r="P43" s="313">
        <v>0</v>
      </c>
      <c r="Q43" s="313">
        <v>0</v>
      </c>
      <c r="R43" s="313">
        <v>2</v>
      </c>
    </row>
    <row r="44" spans="1:21">
      <c r="A44" s="3" t="s">
        <v>303</v>
      </c>
      <c r="B44" s="340" t="str">
        <f t="shared" si="7"/>
        <v>Liberty 5658</v>
      </c>
      <c r="C44" s="28" t="str">
        <f t="shared" si="8"/>
        <v>Wheat</v>
      </c>
      <c r="D44" s="29" t="str">
        <f t="shared" si="9"/>
        <v>Cereal</v>
      </c>
      <c r="E44" s="259">
        <v>0.45071644703120067</v>
      </c>
      <c r="F44" s="170" t="s">
        <v>107</v>
      </c>
      <c r="G44" s="259">
        <v>1.1165475619636576</v>
      </c>
      <c r="H44" s="170" t="s">
        <v>196</v>
      </c>
      <c r="I44" s="259">
        <v>1.4485333333333266</v>
      </c>
      <c r="J44" s="170" t="s">
        <v>259</v>
      </c>
      <c r="K44" s="259">
        <v>1.0826666666666673</v>
      </c>
      <c r="L44" s="170" t="s">
        <v>155</v>
      </c>
      <c r="M44" s="314">
        <v>0</v>
      </c>
      <c r="N44" s="314">
        <v>0</v>
      </c>
      <c r="O44" s="314">
        <v>2</v>
      </c>
      <c r="P44" s="314">
        <v>0</v>
      </c>
      <c r="Q44" s="314">
        <v>0</v>
      </c>
      <c r="R44" s="314">
        <v>2</v>
      </c>
    </row>
    <row r="45" spans="1:21" s="181" customFormat="1">
      <c r="B45" s="388" t="s">
        <v>1</v>
      </c>
      <c r="C45" s="403"/>
      <c r="D45" s="417"/>
      <c r="E45" s="270">
        <f>AVERAGE(E25:E44)</f>
        <v>0.3057701350882121</v>
      </c>
      <c r="F45" s="173"/>
      <c r="G45" s="270">
        <f>AVERAGE(G25:G44)</f>
        <v>1.1170597397443744</v>
      </c>
      <c r="H45" s="173"/>
      <c r="I45" s="270">
        <f>AVERAGE(I25:I44)</f>
        <v>1.6405333333333267</v>
      </c>
      <c r="J45" s="175"/>
      <c r="K45" s="270">
        <f>AVERAGE(K25:K44)</f>
        <v>0.98242666666666734</v>
      </c>
      <c r="L45" s="175"/>
      <c r="M45" s="315">
        <f t="shared" ref="M45:R45" si="10">AVERAGE(M25:M44)</f>
        <v>0</v>
      </c>
      <c r="N45" s="315">
        <f t="shared" si="10"/>
        <v>0.05</v>
      </c>
      <c r="O45" s="315">
        <f t="shared" si="10"/>
        <v>1.55</v>
      </c>
      <c r="P45" s="315">
        <f t="shared" si="10"/>
        <v>0</v>
      </c>
      <c r="Q45" s="315">
        <f t="shared" si="10"/>
        <v>0</v>
      </c>
      <c r="R45" s="315">
        <f t="shared" si="10"/>
        <v>0.7</v>
      </c>
    </row>
    <row r="46" spans="1:21" s="181" customFormat="1">
      <c r="B46" s="389" t="s">
        <v>429</v>
      </c>
      <c r="C46" s="404"/>
      <c r="D46" s="418"/>
      <c r="E46" s="272">
        <f>MIN(E25:E44)</f>
        <v>3.0730666843036207E-2</v>
      </c>
      <c r="F46" s="179"/>
      <c r="G46" s="272">
        <f>MIN(G25:G44)</f>
        <v>0.27657600158732781</v>
      </c>
      <c r="H46" s="179"/>
      <c r="I46" s="272">
        <f>MIN(I25:I44)</f>
        <v>1.2506666666666597</v>
      </c>
      <c r="J46" s="180"/>
      <c r="K46" s="272">
        <f>MIN(K25:K44)</f>
        <v>0.68160000000000043</v>
      </c>
      <c r="L46" s="180"/>
      <c r="M46" s="316">
        <f t="shared" ref="M46:R46" si="11">MIN(M25:M44)</f>
        <v>0</v>
      </c>
      <c r="N46" s="316">
        <f t="shared" si="11"/>
        <v>0</v>
      </c>
      <c r="O46" s="316">
        <f t="shared" si="11"/>
        <v>0</v>
      </c>
      <c r="P46" s="316">
        <f t="shared" si="11"/>
        <v>0</v>
      </c>
      <c r="Q46" s="316">
        <f t="shared" si="11"/>
        <v>0</v>
      </c>
      <c r="R46" s="316">
        <f t="shared" si="11"/>
        <v>-4</v>
      </c>
    </row>
    <row r="47" spans="1:21" s="181" customFormat="1">
      <c r="B47" s="389" t="s">
        <v>430</v>
      </c>
      <c r="C47" s="404"/>
      <c r="D47" s="418"/>
      <c r="E47" s="272">
        <f>MAX(E25:E44)</f>
        <v>0.71704889300418317</v>
      </c>
      <c r="F47" s="179"/>
      <c r="G47" s="272">
        <f>MAX(G25:G44)</f>
        <v>1.6901866763670044</v>
      </c>
      <c r="H47" s="179"/>
      <c r="I47" s="272">
        <f>MAX(I25:I44)</f>
        <v>2.0511999999999939</v>
      </c>
      <c r="J47" s="180"/>
      <c r="K47" s="272">
        <f>MAX(K25:K44)</f>
        <v>1.4357333333333342</v>
      </c>
      <c r="L47" s="180"/>
      <c r="M47" s="316">
        <f t="shared" ref="M47:R47" si="12">MAX(M25:M44)</f>
        <v>0</v>
      </c>
      <c r="N47" s="316">
        <f t="shared" si="12"/>
        <v>1</v>
      </c>
      <c r="O47" s="316">
        <f t="shared" si="12"/>
        <v>3</v>
      </c>
      <c r="P47" s="316">
        <f t="shared" si="12"/>
        <v>0</v>
      </c>
      <c r="Q47" s="316">
        <f t="shared" si="12"/>
        <v>0</v>
      </c>
      <c r="R47" s="316">
        <f t="shared" si="12"/>
        <v>5</v>
      </c>
    </row>
    <row r="48" spans="1:21" s="166" customFormat="1" ht="13.8" thickBot="1">
      <c r="B48" s="390" t="s">
        <v>431</v>
      </c>
      <c r="C48" s="405"/>
      <c r="D48" s="419"/>
      <c r="E48" s="274">
        <f>E47-E46</f>
        <v>0.68631822616114702</v>
      </c>
      <c r="F48" s="184"/>
      <c r="G48" s="274">
        <f>G47-G46</f>
        <v>1.4136106747796766</v>
      </c>
      <c r="H48" s="184"/>
      <c r="I48" s="274">
        <f>I47-I46</f>
        <v>0.80053333333333421</v>
      </c>
      <c r="J48" s="186"/>
      <c r="K48" s="274">
        <f>K47-K46</f>
        <v>0.75413333333333377</v>
      </c>
      <c r="L48" s="186"/>
      <c r="M48" s="317">
        <f t="shared" ref="M48:R48" si="13">M47-M46</f>
        <v>0</v>
      </c>
      <c r="N48" s="317">
        <f t="shared" si="13"/>
        <v>1</v>
      </c>
      <c r="O48" s="317">
        <f t="shared" si="13"/>
        <v>3</v>
      </c>
      <c r="P48" s="317">
        <f t="shared" si="13"/>
        <v>0</v>
      </c>
      <c r="Q48" s="317">
        <f t="shared" si="13"/>
        <v>0</v>
      </c>
      <c r="R48" s="317">
        <f t="shared" si="13"/>
        <v>9</v>
      </c>
    </row>
    <row r="49" spans="1:32" s="248" customFormat="1" ht="64.2" customHeight="1">
      <c r="B49" s="486" t="s">
        <v>555</v>
      </c>
      <c r="C49" s="486"/>
      <c r="D49" s="486"/>
      <c r="E49" s="486"/>
      <c r="F49" s="486"/>
      <c r="G49" s="486"/>
      <c r="H49" s="486"/>
      <c r="I49" s="486"/>
      <c r="J49" s="486"/>
      <c r="K49" s="486"/>
      <c r="L49" s="486"/>
      <c r="M49" s="486"/>
      <c r="N49" s="486"/>
      <c r="O49" s="486"/>
      <c r="P49" s="486"/>
      <c r="Q49" s="486"/>
      <c r="R49" s="486"/>
      <c r="S49" s="276"/>
      <c r="T49" s="276"/>
      <c r="AF49" s="248" t="s">
        <v>3</v>
      </c>
    </row>
    <row r="50" spans="1:32" s="166" customFormat="1" ht="30" customHeight="1" thickBot="1">
      <c r="B50" s="493" t="s">
        <v>579</v>
      </c>
      <c r="C50" s="493"/>
      <c r="D50" s="493"/>
      <c r="E50" s="493"/>
      <c r="F50" s="493"/>
      <c r="G50" s="493"/>
      <c r="H50" s="493"/>
      <c r="I50" s="493"/>
      <c r="J50" s="493"/>
      <c r="K50" s="493"/>
      <c r="L50" s="493"/>
      <c r="M50" s="493"/>
      <c r="N50" s="493"/>
      <c r="O50" s="493"/>
      <c r="P50" s="493"/>
      <c r="Q50" s="493"/>
      <c r="R50" s="493"/>
    </row>
    <row r="51" spans="1:32" ht="28.2" customHeight="1">
      <c r="B51" s="1" t="s">
        <v>0</v>
      </c>
      <c r="C51" s="160" t="s">
        <v>505</v>
      </c>
      <c r="D51" s="160" t="s">
        <v>21</v>
      </c>
      <c r="E51" s="477" t="s">
        <v>595</v>
      </c>
      <c r="F51" s="478"/>
      <c r="G51" s="478"/>
      <c r="H51" s="478"/>
      <c r="I51" s="477" t="s">
        <v>594</v>
      </c>
      <c r="J51" s="478"/>
      <c r="K51" s="478"/>
      <c r="L51" s="478"/>
      <c r="M51" s="477" t="s">
        <v>590</v>
      </c>
      <c r="N51" s="478"/>
      <c r="O51" s="478"/>
      <c r="P51" s="477" t="s">
        <v>591</v>
      </c>
      <c r="Q51" s="478"/>
      <c r="R51" s="478"/>
    </row>
    <row r="52" spans="1:32" ht="19.8" customHeight="1" thickBot="1">
      <c r="B52" s="2"/>
      <c r="C52" s="161"/>
      <c r="D52" s="161"/>
      <c r="E52" s="480" t="s">
        <v>269</v>
      </c>
      <c r="F52" s="481"/>
      <c r="G52" s="482" t="s">
        <v>81</v>
      </c>
      <c r="H52" s="481"/>
      <c r="I52" s="483" t="s">
        <v>85</v>
      </c>
      <c r="J52" s="481"/>
      <c r="K52" s="481" t="s">
        <v>81</v>
      </c>
      <c r="L52" s="481"/>
      <c r="M52" s="330" t="s">
        <v>525</v>
      </c>
      <c r="N52" s="328" t="s">
        <v>526</v>
      </c>
      <c r="O52" s="328" t="s">
        <v>527</v>
      </c>
      <c r="P52" s="330" t="s">
        <v>525</v>
      </c>
      <c r="Q52" s="328" t="s">
        <v>526</v>
      </c>
      <c r="R52" s="328" t="s">
        <v>527</v>
      </c>
    </row>
    <row r="53" spans="1:32" s="166" customFormat="1">
      <c r="B53" s="392" t="s">
        <v>449</v>
      </c>
      <c r="C53" s="407"/>
      <c r="D53" s="407"/>
      <c r="E53" s="279"/>
      <c r="F53" s="195"/>
      <c r="G53" s="279"/>
      <c r="H53" s="195"/>
      <c r="I53" s="280"/>
      <c r="J53" s="196"/>
      <c r="K53" s="280"/>
      <c r="L53" s="196"/>
      <c r="M53" s="247"/>
      <c r="N53" s="247"/>
      <c r="O53" s="247"/>
      <c r="P53" s="247"/>
      <c r="Q53" s="247"/>
      <c r="R53" s="247"/>
    </row>
    <row r="54" spans="1:32">
      <c r="A54" s="3" t="s">
        <v>312</v>
      </c>
      <c r="B54" s="339" t="str">
        <f t="shared" ref="B54:B82" si="14">VLOOKUP(A54,VL_CCVT,4,FALSE)</f>
        <v>FIXatioN</v>
      </c>
      <c r="C54" s="164" t="str">
        <f t="shared" ref="C54:C82" si="15">VLOOKUP(A54,VL_CCVT,3,FALSE)</f>
        <v>Clover, Balansa</v>
      </c>
      <c r="D54" s="165" t="str">
        <f t="shared" ref="D54:D82" si="16">VLOOKUP(A54,VL_CCVT,2,FALSE)</f>
        <v>Legume</v>
      </c>
      <c r="E54" s="258">
        <v>0.19462755667256371</v>
      </c>
      <c r="F54" s="168" t="s">
        <v>104</v>
      </c>
      <c r="G54" s="258">
        <v>0.8502151159906759</v>
      </c>
      <c r="H54" s="168" t="s">
        <v>203</v>
      </c>
      <c r="I54" s="258">
        <v>2.7978666666666592</v>
      </c>
      <c r="J54" s="168" t="s">
        <v>122</v>
      </c>
      <c r="K54" s="258">
        <v>2.6394666666666673</v>
      </c>
      <c r="L54" s="168" t="s">
        <v>128</v>
      </c>
      <c r="M54" s="313">
        <v>0</v>
      </c>
      <c r="N54" s="313">
        <v>1</v>
      </c>
      <c r="O54" s="313">
        <v>4</v>
      </c>
      <c r="P54" s="313">
        <v>1</v>
      </c>
      <c r="Q54" s="313">
        <v>4</v>
      </c>
      <c r="R54" s="313">
        <v>27</v>
      </c>
    </row>
    <row r="55" spans="1:32">
      <c r="A55" s="3" t="s">
        <v>321</v>
      </c>
      <c r="B55" s="340" t="str">
        <f t="shared" si="14"/>
        <v>Paradana</v>
      </c>
      <c r="C55" s="28" t="str">
        <f t="shared" si="15"/>
        <v>Clover, Balansa</v>
      </c>
      <c r="D55" s="29" t="str">
        <f t="shared" si="16"/>
        <v>Legume</v>
      </c>
      <c r="E55" s="259">
        <v>0.14340977860083626</v>
      </c>
      <c r="F55" s="170" t="s">
        <v>240</v>
      </c>
      <c r="G55" s="259">
        <v>0.57363911440334803</v>
      </c>
      <c r="H55" s="170" t="s">
        <v>148</v>
      </c>
      <c r="I55" s="259">
        <v>2.4746666666666597</v>
      </c>
      <c r="J55" s="170" t="s">
        <v>184</v>
      </c>
      <c r="K55" s="259">
        <v>2.2016000000000009</v>
      </c>
      <c r="L55" s="170" t="s">
        <v>171</v>
      </c>
      <c r="M55" s="314">
        <v>0</v>
      </c>
      <c r="N55" s="314">
        <v>0</v>
      </c>
      <c r="O55" s="314">
        <v>3</v>
      </c>
      <c r="P55" s="314">
        <v>1</v>
      </c>
      <c r="Q55" s="314">
        <v>2</v>
      </c>
      <c r="R55" s="314">
        <v>12</v>
      </c>
    </row>
    <row r="56" spans="1:32">
      <c r="A56" s="3" t="s">
        <v>291</v>
      </c>
      <c r="B56" s="339" t="str">
        <f t="shared" si="14"/>
        <v>Viper</v>
      </c>
      <c r="C56" s="164" t="str">
        <f t="shared" si="15"/>
        <v>Clover, Balansa</v>
      </c>
      <c r="D56" s="165" t="str">
        <f t="shared" si="16"/>
        <v>Legume</v>
      </c>
      <c r="E56" s="258">
        <v>0.13316622298649081</v>
      </c>
      <c r="F56" s="168" t="s">
        <v>150</v>
      </c>
      <c r="G56" s="258">
        <v>0.76826667107591151</v>
      </c>
      <c r="H56" s="168" t="s">
        <v>99</v>
      </c>
      <c r="I56" s="258">
        <v>2.2197333333333265</v>
      </c>
      <c r="J56" s="168" t="s">
        <v>142</v>
      </c>
      <c r="K56" s="258">
        <v>2.1925333333333339</v>
      </c>
      <c r="L56" s="168" t="s">
        <v>171</v>
      </c>
      <c r="M56" s="313">
        <v>0</v>
      </c>
      <c r="N56" s="313">
        <v>0</v>
      </c>
      <c r="O56" s="313">
        <v>2</v>
      </c>
      <c r="P56" s="313">
        <v>1</v>
      </c>
      <c r="Q56" s="313">
        <v>2</v>
      </c>
      <c r="R56" s="313">
        <v>17</v>
      </c>
    </row>
    <row r="57" spans="1:32">
      <c r="A57" s="3" t="s">
        <v>329</v>
      </c>
      <c r="B57" s="340" t="str">
        <f t="shared" si="14"/>
        <v>Balady</v>
      </c>
      <c r="C57" s="28" t="str">
        <f t="shared" si="15"/>
        <v>Clover, Berseem</v>
      </c>
      <c r="D57" s="29" t="str">
        <f t="shared" si="16"/>
        <v>Legume</v>
      </c>
      <c r="E57" s="259">
        <v>3.0730666843035999E-2</v>
      </c>
      <c r="F57" s="170" t="s">
        <v>156</v>
      </c>
      <c r="G57" s="259">
        <v>0.13316622298649192</v>
      </c>
      <c r="H57" s="170" t="s">
        <v>210</v>
      </c>
      <c r="I57" s="259">
        <v>1.6117333333333261</v>
      </c>
      <c r="J57" s="170" t="s">
        <v>244</v>
      </c>
      <c r="K57" s="259">
        <v>1.8026666666666669</v>
      </c>
      <c r="L57" s="170" t="s">
        <v>110</v>
      </c>
      <c r="M57" s="314">
        <v>0</v>
      </c>
      <c r="N57" s="314">
        <v>0</v>
      </c>
      <c r="O57" s="314">
        <v>0</v>
      </c>
      <c r="P57" s="314">
        <v>0</v>
      </c>
      <c r="Q57" s="314">
        <v>0</v>
      </c>
      <c r="R57" s="314">
        <v>2</v>
      </c>
    </row>
    <row r="58" spans="1:32">
      <c r="A58" s="3" t="s">
        <v>315</v>
      </c>
      <c r="B58" s="339" t="str">
        <f t="shared" si="14"/>
        <v>Frosty</v>
      </c>
      <c r="C58" s="164" t="str">
        <f t="shared" si="15"/>
        <v>Clover, Berseem</v>
      </c>
      <c r="D58" s="165" t="str">
        <f t="shared" si="16"/>
        <v>Legume</v>
      </c>
      <c r="E58" s="258">
        <v>0.29706311281601838</v>
      </c>
      <c r="F58" s="168" t="s">
        <v>380</v>
      </c>
      <c r="G58" s="258">
        <v>1.1267911175780032</v>
      </c>
      <c r="H58" s="168" t="s">
        <v>196</v>
      </c>
      <c r="I58" s="258">
        <v>2.8522666666666598</v>
      </c>
      <c r="J58" s="168" t="s">
        <v>128</v>
      </c>
      <c r="K58" s="258">
        <v>2.6122666666666672</v>
      </c>
      <c r="L58" s="168" t="s">
        <v>128</v>
      </c>
      <c r="M58" s="313">
        <v>0</v>
      </c>
      <c r="N58" s="313">
        <v>1</v>
      </c>
      <c r="O58" s="313">
        <v>6</v>
      </c>
      <c r="P58" s="313">
        <v>2</v>
      </c>
      <c r="Q58" s="313">
        <v>4</v>
      </c>
      <c r="R58" s="313">
        <v>29</v>
      </c>
    </row>
    <row r="59" spans="1:32">
      <c r="A59" s="3" t="s">
        <v>292</v>
      </c>
      <c r="B59" s="340" t="str">
        <f t="shared" si="14"/>
        <v>AU Sunrise</v>
      </c>
      <c r="C59" s="28" t="str">
        <f t="shared" si="15"/>
        <v>Clover, Crimson</v>
      </c>
      <c r="D59" s="29" t="str">
        <f t="shared" si="16"/>
        <v>Legume</v>
      </c>
      <c r="E59" s="259">
        <v>0.4609600026455461</v>
      </c>
      <c r="F59" s="170" t="s">
        <v>107</v>
      </c>
      <c r="G59" s="259">
        <v>1.9770062335686776</v>
      </c>
      <c r="H59" s="170" t="s">
        <v>168</v>
      </c>
      <c r="I59" s="259">
        <v>2.6085333333333258</v>
      </c>
      <c r="J59" s="170" t="s">
        <v>124</v>
      </c>
      <c r="K59" s="259">
        <v>2.3024000000000013</v>
      </c>
      <c r="L59" s="170" t="s">
        <v>228</v>
      </c>
      <c r="M59" s="314">
        <v>1</v>
      </c>
      <c r="N59" s="314">
        <v>2</v>
      </c>
      <c r="O59" s="314">
        <v>9</v>
      </c>
      <c r="P59" s="314">
        <v>2</v>
      </c>
      <c r="Q59" s="314">
        <v>6</v>
      </c>
      <c r="R59" s="314">
        <v>42</v>
      </c>
    </row>
    <row r="60" spans="1:32">
      <c r="A60" s="3" t="s">
        <v>297</v>
      </c>
      <c r="B60" s="339" t="str">
        <f t="shared" si="14"/>
        <v>Bolsena</v>
      </c>
      <c r="C60" s="164" t="str">
        <f t="shared" si="15"/>
        <v>Clover, Crimson</v>
      </c>
      <c r="D60" s="165" t="str">
        <f t="shared" si="16"/>
        <v>Legume</v>
      </c>
      <c r="E60" s="258">
        <v>0.5838826700176919</v>
      </c>
      <c r="F60" s="168" t="s">
        <v>219</v>
      </c>
      <c r="G60" s="258">
        <v>2.1716337902412421</v>
      </c>
      <c r="H60" s="168" t="s">
        <v>165</v>
      </c>
      <c r="I60" s="258">
        <v>2.7450666666666597</v>
      </c>
      <c r="J60" s="168" t="s">
        <v>222</v>
      </c>
      <c r="K60" s="258">
        <v>2.1461333333333337</v>
      </c>
      <c r="L60" s="168" t="s">
        <v>171</v>
      </c>
      <c r="M60" s="313">
        <v>1</v>
      </c>
      <c r="N60" s="313">
        <v>2</v>
      </c>
      <c r="O60" s="313">
        <v>13</v>
      </c>
      <c r="P60" s="313">
        <v>2</v>
      </c>
      <c r="Q60" s="313">
        <v>5</v>
      </c>
      <c r="R60" s="313">
        <v>41</v>
      </c>
    </row>
    <row r="61" spans="1:32">
      <c r="A61" s="3" t="s">
        <v>294</v>
      </c>
      <c r="B61" s="340" t="str">
        <f t="shared" si="14"/>
        <v xml:space="preserve">Dixie </v>
      </c>
      <c r="C61" s="28" t="str">
        <f t="shared" si="15"/>
        <v>Clover, Crimson</v>
      </c>
      <c r="D61" s="29" t="str">
        <f t="shared" si="16"/>
        <v>Legume</v>
      </c>
      <c r="E61" s="259">
        <v>0.5531520031746554</v>
      </c>
      <c r="F61" s="170" t="s">
        <v>172</v>
      </c>
      <c r="G61" s="259">
        <v>2.0589546784834414</v>
      </c>
      <c r="H61" s="170" t="s">
        <v>176</v>
      </c>
      <c r="I61" s="259">
        <v>2.9514666666666596</v>
      </c>
      <c r="J61" s="170" t="s">
        <v>169</v>
      </c>
      <c r="K61" s="259">
        <v>2.3312000000000008</v>
      </c>
      <c r="L61" s="170" t="s">
        <v>105</v>
      </c>
      <c r="M61" s="314">
        <v>1</v>
      </c>
      <c r="N61" s="314">
        <v>2</v>
      </c>
      <c r="O61" s="314">
        <v>14</v>
      </c>
      <c r="P61" s="314">
        <v>2</v>
      </c>
      <c r="Q61" s="314">
        <v>6</v>
      </c>
      <c r="R61" s="314">
        <v>44</v>
      </c>
    </row>
    <row r="62" spans="1:32">
      <c r="A62" s="3" t="s">
        <v>299</v>
      </c>
      <c r="B62" s="339" t="str">
        <f t="shared" si="14"/>
        <v>Kentucky Pride</v>
      </c>
      <c r="C62" s="164" t="str">
        <f t="shared" si="15"/>
        <v>Clover, Crimson</v>
      </c>
      <c r="D62" s="165" t="str">
        <f t="shared" si="16"/>
        <v>Legume</v>
      </c>
      <c r="E62" s="258">
        <v>0.7375360042328738</v>
      </c>
      <c r="F62" s="168" t="s">
        <v>165</v>
      </c>
      <c r="G62" s="258">
        <v>2.4789404586716057</v>
      </c>
      <c r="H62" s="168" t="s">
        <v>161</v>
      </c>
      <c r="I62" s="258">
        <v>3.0282666666666596</v>
      </c>
      <c r="J62" s="168" t="s">
        <v>170</v>
      </c>
      <c r="K62" s="258">
        <v>2.2869333333333337</v>
      </c>
      <c r="L62" s="168" t="s">
        <v>228</v>
      </c>
      <c r="M62" s="313">
        <v>1</v>
      </c>
      <c r="N62" s="313">
        <v>3</v>
      </c>
      <c r="O62" s="313">
        <v>19</v>
      </c>
      <c r="P62" s="313">
        <v>3</v>
      </c>
      <c r="Q62" s="313">
        <v>7</v>
      </c>
      <c r="R62" s="313">
        <v>55</v>
      </c>
    </row>
    <row r="63" spans="1:32">
      <c r="A63" s="3" t="s">
        <v>275</v>
      </c>
      <c r="B63" s="340" t="str">
        <f t="shared" si="14"/>
        <v>SECCM18</v>
      </c>
      <c r="C63" s="28" t="str">
        <f t="shared" si="15"/>
        <v>Clover, Crimson</v>
      </c>
      <c r="D63" s="29" t="str">
        <f t="shared" si="16"/>
        <v>Legume</v>
      </c>
      <c r="E63" s="259">
        <v>0.54290844756031009</v>
      </c>
      <c r="F63" s="170" t="s">
        <v>359</v>
      </c>
      <c r="G63" s="259">
        <v>2.0179804560260597</v>
      </c>
      <c r="H63" s="170" t="s">
        <v>176</v>
      </c>
      <c r="I63" s="259">
        <v>2.8890666666666593</v>
      </c>
      <c r="J63" s="170" t="s">
        <v>128</v>
      </c>
      <c r="K63" s="259">
        <v>2.3178666666666676</v>
      </c>
      <c r="L63" s="170" t="s">
        <v>228</v>
      </c>
      <c r="M63" s="314">
        <v>1</v>
      </c>
      <c r="N63" s="314">
        <v>2</v>
      </c>
      <c r="O63" s="314">
        <v>13</v>
      </c>
      <c r="P63" s="314">
        <v>2</v>
      </c>
      <c r="Q63" s="314">
        <v>6</v>
      </c>
      <c r="R63" s="314">
        <v>43</v>
      </c>
    </row>
    <row r="64" spans="1:32">
      <c r="A64" s="3" t="s">
        <v>311</v>
      </c>
      <c r="B64" s="339" t="str">
        <f t="shared" si="14"/>
        <v>White Cloud</v>
      </c>
      <c r="C64" s="164" t="str">
        <f t="shared" si="15"/>
        <v>Clover, Crimson</v>
      </c>
      <c r="D64" s="165" t="str">
        <f t="shared" si="16"/>
        <v>Legume</v>
      </c>
      <c r="E64" s="258">
        <v>0.41998578018816712</v>
      </c>
      <c r="F64" s="168" t="s">
        <v>384</v>
      </c>
      <c r="G64" s="258">
        <v>1.8745706774252018</v>
      </c>
      <c r="H64" s="168" t="s">
        <v>197</v>
      </c>
      <c r="I64" s="258">
        <v>2.9055999999999584</v>
      </c>
      <c r="J64" s="168" t="s">
        <v>128</v>
      </c>
      <c r="K64" s="258">
        <v>2.2053333333333551</v>
      </c>
      <c r="L64" s="168" t="s">
        <v>171</v>
      </c>
      <c r="M64" s="313">
        <v>1</v>
      </c>
      <c r="N64" s="313">
        <v>2</v>
      </c>
      <c r="O64" s="313">
        <v>10</v>
      </c>
      <c r="P64" s="313">
        <v>2</v>
      </c>
      <c r="Q64" s="313">
        <v>5</v>
      </c>
      <c r="R64" s="313">
        <v>39</v>
      </c>
    </row>
    <row r="65" spans="1:18">
      <c r="A65" s="3" t="s">
        <v>324</v>
      </c>
      <c r="B65" s="340" t="str">
        <f t="shared" si="14"/>
        <v>Big Red</v>
      </c>
      <c r="C65" s="28" t="str">
        <f t="shared" si="15"/>
        <v>Clover, Red</v>
      </c>
      <c r="D65" s="29" t="str">
        <f t="shared" si="16"/>
        <v>Legume</v>
      </c>
      <c r="E65" s="258">
        <v>8.1948444914763399E-2</v>
      </c>
      <c r="F65" s="170" t="s">
        <v>180</v>
      </c>
      <c r="G65" s="258">
        <v>0.36876800211643823</v>
      </c>
      <c r="H65" s="170" t="s">
        <v>159</v>
      </c>
      <c r="I65" s="259">
        <v>1.7258666666666598</v>
      </c>
      <c r="J65" s="170" t="s">
        <v>413</v>
      </c>
      <c r="K65" s="259">
        <v>2.445333333333334</v>
      </c>
      <c r="L65" s="170" t="s">
        <v>192</v>
      </c>
      <c r="M65" s="314">
        <v>0</v>
      </c>
      <c r="N65" s="314">
        <v>0</v>
      </c>
      <c r="O65" s="314">
        <v>0</v>
      </c>
      <c r="P65" s="314">
        <v>0</v>
      </c>
      <c r="Q65" s="314">
        <v>1</v>
      </c>
      <c r="R65" s="314">
        <v>8</v>
      </c>
    </row>
    <row r="66" spans="1:18">
      <c r="A66" s="3" t="s">
        <v>327</v>
      </c>
      <c r="B66" s="339" t="str">
        <f t="shared" si="14"/>
        <v>Blaze</v>
      </c>
      <c r="C66" s="164" t="str">
        <f t="shared" si="15"/>
        <v>Clover, Red</v>
      </c>
      <c r="D66" s="165" t="str">
        <f t="shared" si="16"/>
        <v>Legume</v>
      </c>
      <c r="E66" s="259">
        <v>3.0730666843035988E-2</v>
      </c>
      <c r="F66" s="168" t="s">
        <v>156</v>
      </c>
      <c r="G66" s="259">
        <v>0.18438400105821987</v>
      </c>
      <c r="H66" s="168" t="s">
        <v>255</v>
      </c>
      <c r="I66" s="258">
        <v>2.0325333333333262</v>
      </c>
      <c r="J66" s="168" t="s">
        <v>203</v>
      </c>
      <c r="K66" s="258">
        <v>2.5600000000000009</v>
      </c>
      <c r="L66" s="168" t="s">
        <v>117</v>
      </c>
      <c r="M66" s="313">
        <v>0</v>
      </c>
      <c r="N66" s="313">
        <v>0</v>
      </c>
      <c r="O66" s="313">
        <v>0</v>
      </c>
      <c r="P66" s="313">
        <v>0</v>
      </c>
      <c r="Q66" s="313">
        <v>1</v>
      </c>
      <c r="R66" s="313">
        <v>5</v>
      </c>
    </row>
    <row r="67" spans="1:18">
      <c r="A67" s="3" t="s">
        <v>320</v>
      </c>
      <c r="B67" s="340" t="str">
        <f t="shared" si="14"/>
        <v>GA9909</v>
      </c>
      <c r="C67" s="28" t="str">
        <f t="shared" si="15"/>
        <v>Clover, Red</v>
      </c>
      <c r="D67" s="29" t="str">
        <f t="shared" si="16"/>
        <v>Legume</v>
      </c>
      <c r="E67" s="258">
        <v>3.0730666843035988E-2</v>
      </c>
      <c r="F67" s="170" t="s">
        <v>156</v>
      </c>
      <c r="G67" s="258">
        <v>0.28681955720167446</v>
      </c>
      <c r="H67" s="170" t="s">
        <v>249</v>
      </c>
      <c r="I67" s="259">
        <v>2.1471999999999931</v>
      </c>
      <c r="J67" s="170" t="s">
        <v>108</v>
      </c>
      <c r="K67" s="259">
        <v>3.0368000000000004</v>
      </c>
      <c r="L67" s="170" t="s">
        <v>168</v>
      </c>
      <c r="M67" s="314">
        <v>0</v>
      </c>
      <c r="N67" s="314">
        <v>0</v>
      </c>
      <c r="O67" s="314">
        <v>0</v>
      </c>
      <c r="P67" s="314">
        <v>0</v>
      </c>
      <c r="Q67" s="314">
        <v>1</v>
      </c>
      <c r="R67" s="314">
        <v>9</v>
      </c>
    </row>
    <row r="68" spans="1:18">
      <c r="A68" s="3" t="s">
        <v>325</v>
      </c>
      <c r="B68" s="339" t="str">
        <f t="shared" si="14"/>
        <v>VNS</v>
      </c>
      <c r="C68" s="164" t="str">
        <f t="shared" si="15"/>
        <v>Clover, Red</v>
      </c>
      <c r="D68" s="165" t="str">
        <f t="shared" si="16"/>
        <v>Legume</v>
      </c>
      <c r="E68" s="259">
        <v>0.19462755667256371</v>
      </c>
      <c r="F68" s="168" t="s">
        <v>104</v>
      </c>
      <c r="G68" s="259">
        <v>0.52242133633162036</v>
      </c>
      <c r="H68" s="168" t="s">
        <v>245</v>
      </c>
      <c r="I68" s="258">
        <v>2.2101333333333262</v>
      </c>
      <c r="J68" s="168" t="s">
        <v>142</v>
      </c>
      <c r="K68" s="258">
        <v>2.7962666666666678</v>
      </c>
      <c r="L68" s="168" t="s">
        <v>127</v>
      </c>
      <c r="M68" s="313">
        <v>0</v>
      </c>
      <c r="N68" s="313">
        <v>0</v>
      </c>
      <c r="O68" s="313">
        <v>2</v>
      </c>
      <c r="P68" s="313">
        <v>1</v>
      </c>
      <c r="Q68" s="313">
        <v>2</v>
      </c>
      <c r="R68" s="313">
        <v>15</v>
      </c>
    </row>
    <row r="69" spans="1:18">
      <c r="A69" s="3" t="s">
        <v>273</v>
      </c>
      <c r="B69" s="340" t="str">
        <f t="shared" si="14"/>
        <v>VNS</v>
      </c>
      <c r="C69" s="28" t="str">
        <f t="shared" si="15"/>
        <v>Vetch, Common</v>
      </c>
      <c r="D69" s="29" t="str">
        <f t="shared" si="16"/>
        <v>Legume</v>
      </c>
      <c r="E69" s="258">
        <v>0.17414044544387289</v>
      </c>
      <c r="F69" s="170" t="s">
        <v>240</v>
      </c>
      <c r="G69" s="258">
        <v>0.52242133633162013</v>
      </c>
      <c r="H69" s="170" t="s">
        <v>245</v>
      </c>
      <c r="I69" s="259">
        <v>2.5397333333333263</v>
      </c>
      <c r="J69" s="170" t="s">
        <v>136</v>
      </c>
      <c r="K69" s="259">
        <v>2.5936000000000003</v>
      </c>
      <c r="L69" s="170" t="s">
        <v>119</v>
      </c>
      <c r="M69" s="314">
        <v>0</v>
      </c>
      <c r="N69" s="314">
        <v>1</v>
      </c>
      <c r="O69" s="314">
        <v>3</v>
      </c>
      <c r="P69" s="314">
        <v>1</v>
      </c>
      <c r="Q69" s="314">
        <v>2</v>
      </c>
      <c r="R69" s="314">
        <v>14</v>
      </c>
    </row>
    <row r="70" spans="1:18">
      <c r="A70" s="3" t="s">
        <v>272</v>
      </c>
      <c r="B70" s="339" t="str">
        <f t="shared" si="14"/>
        <v xml:space="preserve">AU Merit </v>
      </c>
      <c r="C70" s="164" t="str">
        <f t="shared" si="15"/>
        <v>Vetch, Hairy</v>
      </c>
      <c r="D70" s="165" t="str">
        <f t="shared" si="16"/>
        <v>Legume</v>
      </c>
      <c r="E70" s="259">
        <v>0.53266489194596445</v>
      </c>
      <c r="F70" s="168" t="s">
        <v>342</v>
      </c>
      <c r="G70" s="259">
        <v>2.4686969030572596</v>
      </c>
      <c r="H70" s="168" t="s">
        <v>161</v>
      </c>
      <c r="I70" s="258">
        <v>3.5306666666666606</v>
      </c>
      <c r="J70" s="168" t="s">
        <v>161</v>
      </c>
      <c r="K70" s="258">
        <v>3.5120000000000013</v>
      </c>
      <c r="L70" s="168" t="s">
        <v>161</v>
      </c>
      <c r="M70" s="313">
        <v>1</v>
      </c>
      <c r="N70" s="313">
        <v>3</v>
      </c>
      <c r="O70" s="313">
        <v>15</v>
      </c>
      <c r="P70" s="313">
        <v>5</v>
      </c>
      <c r="Q70" s="313">
        <v>13</v>
      </c>
      <c r="R70" s="313">
        <v>92</v>
      </c>
    </row>
    <row r="71" spans="1:18">
      <c r="A71" s="3" t="s">
        <v>282</v>
      </c>
      <c r="B71" s="340" t="str">
        <f t="shared" si="14"/>
        <v>Patagonia Inta</v>
      </c>
      <c r="C71" s="28" t="str">
        <f t="shared" si="15"/>
        <v>Vetch, Hairy</v>
      </c>
      <c r="D71" s="29" t="str">
        <f t="shared" si="16"/>
        <v>Legume</v>
      </c>
      <c r="E71" s="258">
        <v>0.62485689247507359</v>
      </c>
      <c r="F71" s="170" t="s">
        <v>164</v>
      </c>
      <c r="G71" s="258">
        <v>2.007736900411714</v>
      </c>
      <c r="H71" s="170" t="s">
        <v>164</v>
      </c>
      <c r="I71" s="259">
        <v>3.6554666666666602</v>
      </c>
      <c r="J71" s="170" t="s">
        <v>162</v>
      </c>
      <c r="K71" s="259">
        <v>3.4992000000000019</v>
      </c>
      <c r="L71" s="170" t="s">
        <v>161</v>
      </c>
      <c r="M71" s="314">
        <v>1</v>
      </c>
      <c r="N71" s="314">
        <v>4</v>
      </c>
      <c r="O71" s="314">
        <v>20</v>
      </c>
      <c r="P71" s="314">
        <v>4</v>
      </c>
      <c r="Q71" s="314">
        <v>10</v>
      </c>
      <c r="R71" s="314">
        <v>75</v>
      </c>
    </row>
    <row r="72" spans="1:18">
      <c r="A72" s="3" t="s">
        <v>281</v>
      </c>
      <c r="B72" s="339" t="str">
        <f t="shared" si="14"/>
        <v>Purple Bounty</v>
      </c>
      <c r="C72" s="164" t="str">
        <f t="shared" si="15"/>
        <v>Vetch, Hairy</v>
      </c>
      <c r="D72" s="165" t="str">
        <f t="shared" si="16"/>
        <v>Legume</v>
      </c>
      <c r="E72" s="259">
        <v>0.6146133368607285</v>
      </c>
      <c r="F72" s="168" t="s">
        <v>216</v>
      </c>
      <c r="G72" s="259">
        <v>2.1818773458555869</v>
      </c>
      <c r="H72" s="168" t="s">
        <v>165</v>
      </c>
      <c r="I72" s="258">
        <v>3.4298666666666602</v>
      </c>
      <c r="J72" s="168" t="s">
        <v>165</v>
      </c>
      <c r="K72" s="258">
        <v>3.2661691735281151</v>
      </c>
      <c r="L72" s="168" t="s">
        <v>214</v>
      </c>
      <c r="M72" s="313">
        <v>1</v>
      </c>
      <c r="N72" s="313">
        <v>3</v>
      </c>
      <c r="O72" s="313">
        <v>18</v>
      </c>
      <c r="P72" s="313">
        <v>4</v>
      </c>
      <c r="Q72" s="313">
        <v>10</v>
      </c>
      <c r="R72" s="313">
        <v>72</v>
      </c>
    </row>
    <row r="73" spans="1:18">
      <c r="A73" s="3" t="s">
        <v>296</v>
      </c>
      <c r="B73" s="340" t="str">
        <f t="shared" si="14"/>
        <v>Villana</v>
      </c>
      <c r="C73" s="28" t="str">
        <f t="shared" si="15"/>
        <v>Vetch, Hairy</v>
      </c>
      <c r="D73" s="29" t="str">
        <f t="shared" si="16"/>
        <v>Legume</v>
      </c>
      <c r="E73" s="258">
        <v>0.57363911440334636</v>
      </c>
      <c r="F73" s="170" t="s">
        <v>219</v>
      </c>
      <c r="G73" s="258">
        <v>1.434097786008367</v>
      </c>
      <c r="H73" s="170" t="s">
        <v>111</v>
      </c>
      <c r="I73" s="259">
        <v>3.5365333333333275</v>
      </c>
      <c r="J73" s="170" t="s">
        <v>161</v>
      </c>
      <c r="K73" s="259">
        <v>3.8597333333333341</v>
      </c>
      <c r="L73" s="170" t="s">
        <v>162</v>
      </c>
      <c r="M73" s="314">
        <v>1</v>
      </c>
      <c r="N73" s="314">
        <v>3</v>
      </c>
      <c r="O73" s="314">
        <v>18</v>
      </c>
      <c r="P73" s="314">
        <v>3</v>
      </c>
      <c r="Q73" s="314">
        <v>9</v>
      </c>
      <c r="R73" s="314">
        <v>65</v>
      </c>
    </row>
    <row r="74" spans="1:18">
      <c r="A74" s="3" t="s">
        <v>289</v>
      </c>
      <c r="B74" s="339" t="str">
        <f t="shared" si="14"/>
        <v>WinterKing</v>
      </c>
      <c r="C74" s="164" t="str">
        <f t="shared" si="15"/>
        <v>Vetch, Hairy</v>
      </c>
      <c r="D74" s="165" t="str">
        <f t="shared" si="16"/>
        <v>Legume</v>
      </c>
      <c r="E74" s="258">
        <v>0.78875378230460136</v>
      </c>
      <c r="F74" s="168" t="s">
        <v>162</v>
      </c>
      <c r="G74" s="258">
        <v>2.1306595677838591</v>
      </c>
      <c r="H74" s="168" t="s">
        <v>165</v>
      </c>
      <c r="I74" s="258">
        <v>3.6767999999999939</v>
      </c>
      <c r="J74" s="168" t="s">
        <v>162</v>
      </c>
      <c r="K74" s="258">
        <v>3.3674666666666679</v>
      </c>
      <c r="L74" s="168" t="s">
        <v>165</v>
      </c>
      <c r="M74" s="313">
        <v>2</v>
      </c>
      <c r="N74" s="313">
        <v>5</v>
      </c>
      <c r="O74" s="313">
        <v>25</v>
      </c>
      <c r="P74" s="313">
        <v>4</v>
      </c>
      <c r="Q74" s="313">
        <v>10</v>
      </c>
      <c r="R74" s="313">
        <v>74</v>
      </c>
    </row>
    <row r="75" spans="1:18">
      <c r="A75" s="3" t="s">
        <v>300</v>
      </c>
      <c r="B75" s="340" t="str">
        <f t="shared" si="14"/>
        <v>Namoi</v>
      </c>
      <c r="C75" s="28" t="str">
        <f t="shared" si="15"/>
        <v>Vetch, Woolypod</v>
      </c>
      <c r="D75" s="29" t="str">
        <f t="shared" si="16"/>
        <v>Legume</v>
      </c>
      <c r="E75" s="259">
        <v>0.5531520031746554</v>
      </c>
      <c r="F75" s="170" t="s">
        <v>172</v>
      </c>
      <c r="G75" s="259">
        <v>1.2292266737214574</v>
      </c>
      <c r="H75" s="170" t="s">
        <v>182</v>
      </c>
      <c r="I75" s="259">
        <v>3.1498666666666599</v>
      </c>
      <c r="J75" s="170" t="s">
        <v>173</v>
      </c>
      <c r="K75" s="259">
        <v>2.9472000000000005</v>
      </c>
      <c r="L75" s="170" t="s">
        <v>197</v>
      </c>
      <c r="M75" s="314">
        <v>1</v>
      </c>
      <c r="N75" s="314">
        <v>2</v>
      </c>
      <c r="O75" s="314">
        <v>14</v>
      </c>
      <c r="P75" s="314">
        <v>2</v>
      </c>
      <c r="Q75" s="314">
        <v>5</v>
      </c>
      <c r="R75" s="314">
        <v>37</v>
      </c>
    </row>
    <row r="76" spans="1:18">
      <c r="A76" s="3" t="s">
        <v>286</v>
      </c>
      <c r="B76" s="339" t="str">
        <f t="shared" si="14"/>
        <v>Double OO</v>
      </c>
      <c r="C76" s="164" t="str">
        <f t="shared" si="15"/>
        <v>Winter Pea</v>
      </c>
      <c r="D76" s="165" t="str">
        <f t="shared" si="16"/>
        <v>Legume</v>
      </c>
      <c r="E76" s="258">
        <v>0.32779377965905504</v>
      </c>
      <c r="F76" s="168" t="s">
        <v>188</v>
      </c>
      <c r="G76" s="258">
        <v>1.8540835661965318</v>
      </c>
      <c r="H76" s="168" t="s">
        <v>197</v>
      </c>
      <c r="I76" s="258">
        <v>3.0906666666666598</v>
      </c>
      <c r="J76" s="168" t="s">
        <v>173</v>
      </c>
      <c r="K76" s="258">
        <v>2.5392000000000006</v>
      </c>
      <c r="L76" s="168" t="s">
        <v>117</v>
      </c>
      <c r="M76" s="313">
        <v>1</v>
      </c>
      <c r="N76" s="313">
        <v>2</v>
      </c>
      <c r="O76" s="313">
        <v>9</v>
      </c>
      <c r="P76" s="313">
        <v>2</v>
      </c>
      <c r="Q76" s="313">
        <v>6</v>
      </c>
      <c r="R76" s="313">
        <v>47</v>
      </c>
    </row>
    <row r="77" spans="1:18">
      <c r="A77" s="3" t="s">
        <v>270</v>
      </c>
      <c r="B77" s="340" t="str">
        <f t="shared" si="14"/>
        <v>Survivor</v>
      </c>
      <c r="C77" s="28" t="str">
        <f t="shared" si="15"/>
        <v>Winter Pea</v>
      </c>
      <c r="D77" s="29" t="str">
        <f t="shared" si="16"/>
        <v>Legume</v>
      </c>
      <c r="E77" s="259">
        <v>0.49169066948858259</v>
      </c>
      <c r="F77" s="170" t="s">
        <v>336</v>
      </c>
      <c r="G77" s="259">
        <v>2.5404017923576778</v>
      </c>
      <c r="H77" s="170" t="s">
        <v>162</v>
      </c>
      <c r="I77" s="259">
        <v>3.0837333333333268</v>
      </c>
      <c r="J77" s="170" t="s">
        <v>198</v>
      </c>
      <c r="K77" s="259">
        <v>2.9061333333333339</v>
      </c>
      <c r="L77" s="170" t="s">
        <v>197</v>
      </c>
      <c r="M77" s="314">
        <v>1</v>
      </c>
      <c r="N77" s="314">
        <v>2</v>
      </c>
      <c r="O77" s="314">
        <v>13</v>
      </c>
      <c r="P77" s="314">
        <v>4</v>
      </c>
      <c r="Q77" s="314">
        <v>10</v>
      </c>
      <c r="R77" s="314">
        <v>75</v>
      </c>
    </row>
    <row r="78" spans="1:18">
      <c r="A78" s="3" t="s">
        <v>284</v>
      </c>
      <c r="B78" s="339" t="str">
        <f t="shared" si="14"/>
        <v>VNS (1)</v>
      </c>
      <c r="C78" s="164" t="str">
        <f t="shared" si="15"/>
        <v>Winter Pea</v>
      </c>
      <c r="D78" s="165" t="str">
        <f t="shared" si="16"/>
        <v>Legume</v>
      </c>
      <c r="E78" s="258">
        <v>0.75802311546156453</v>
      </c>
      <c r="F78" s="168" t="s">
        <v>161</v>
      </c>
      <c r="G78" s="258">
        <v>1.7516480100530771</v>
      </c>
      <c r="H78" s="168" t="s">
        <v>170</v>
      </c>
      <c r="I78" s="258">
        <v>3.3258666666666592</v>
      </c>
      <c r="J78" s="168" t="s">
        <v>164</v>
      </c>
      <c r="K78" s="258">
        <v>2.873600000000001</v>
      </c>
      <c r="L78" s="168" t="s">
        <v>197</v>
      </c>
      <c r="M78" s="313">
        <v>1</v>
      </c>
      <c r="N78" s="313">
        <v>4</v>
      </c>
      <c r="O78" s="313">
        <v>22</v>
      </c>
      <c r="P78" s="313">
        <v>3</v>
      </c>
      <c r="Q78" s="313">
        <v>7</v>
      </c>
      <c r="R78" s="313">
        <v>53</v>
      </c>
    </row>
    <row r="79" spans="1:18">
      <c r="A79" s="3" t="s">
        <v>276</v>
      </c>
      <c r="B79" s="340" t="str">
        <f t="shared" si="14"/>
        <v>VNS (2)</v>
      </c>
      <c r="C79" s="28" t="str">
        <f t="shared" si="15"/>
        <v>Winter Pea</v>
      </c>
      <c r="D79" s="29" t="str">
        <f t="shared" si="16"/>
        <v>Legume</v>
      </c>
      <c r="E79" s="259">
        <v>0.27657600158732765</v>
      </c>
      <c r="F79" s="170" t="s">
        <v>368</v>
      </c>
      <c r="G79" s="259">
        <v>1.5877511202235501</v>
      </c>
      <c r="H79" s="170" t="s">
        <v>213</v>
      </c>
      <c r="I79" s="259">
        <v>3.0970666666666595</v>
      </c>
      <c r="J79" s="170" t="s">
        <v>173</v>
      </c>
      <c r="K79" s="259">
        <v>3.4954666666666676</v>
      </c>
      <c r="L79" s="170" t="s">
        <v>161</v>
      </c>
      <c r="M79" s="314">
        <v>0</v>
      </c>
      <c r="N79" s="314">
        <v>1</v>
      </c>
      <c r="O79" s="314">
        <v>7</v>
      </c>
      <c r="P79" s="314">
        <v>3</v>
      </c>
      <c r="Q79" s="314">
        <v>9</v>
      </c>
      <c r="R79" s="314">
        <v>63</v>
      </c>
    </row>
    <row r="80" spans="1:18" ht="12.75" customHeight="1">
      <c r="A80" s="3" t="s">
        <v>290</v>
      </c>
      <c r="B80" s="339" t="str">
        <f t="shared" si="14"/>
        <v>Windham</v>
      </c>
      <c r="C80" s="164" t="str">
        <f t="shared" si="15"/>
        <v>Winter Pea</v>
      </c>
      <c r="D80" s="165" t="str">
        <f t="shared" si="16"/>
        <v>Legume</v>
      </c>
      <c r="E80" s="258">
        <v>0.49169066948858259</v>
      </c>
      <c r="F80" s="168" t="s">
        <v>336</v>
      </c>
      <c r="G80" s="258">
        <v>1.6799431207526587</v>
      </c>
      <c r="H80" s="168" t="s">
        <v>358</v>
      </c>
      <c r="I80" s="258">
        <v>3.3226666666666596</v>
      </c>
      <c r="J80" s="168" t="s">
        <v>164</v>
      </c>
      <c r="K80" s="258">
        <v>2.7365333333333344</v>
      </c>
      <c r="L80" s="168" t="s">
        <v>169</v>
      </c>
      <c r="M80" s="313">
        <v>1</v>
      </c>
      <c r="N80" s="313">
        <v>3</v>
      </c>
      <c r="O80" s="313">
        <v>14</v>
      </c>
      <c r="P80" s="313">
        <v>2</v>
      </c>
      <c r="Q80" s="313">
        <v>6</v>
      </c>
      <c r="R80" s="313">
        <v>47</v>
      </c>
    </row>
    <row r="81" spans="1:32">
      <c r="A81" s="3" t="s">
        <v>278</v>
      </c>
      <c r="B81" s="340" t="str">
        <f t="shared" si="14"/>
        <v>WyoWinter (1)</v>
      </c>
      <c r="C81" s="28" t="str">
        <f t="shared" si="15"/>
        <v>Winter Pea</v>
      </c>
      <c r="D81" s="29" t="str">
        <f t="shared" si="16"/>
        <v>Legume</v>
      </c>
      <c r="E81" s="259">
        <v>0.34828089088774578</v>
      </c>
      <c r="F81" s="170" t="s">
        <v>182</v>
      </c>
      <c r="G81" s="259">
        <v>1.4750720084657496</v>
      </c>
      <c r="H81" s="170" t="s">
        <v>119</v>
      </c>
      <c r="I81" s="259">
        <v>3.4026666666666596</v>
      </c>
      <c r="J81" s="170" t="s">
        <v>176</v>
      </c>
      <c r="K81" s="259">
        <v>3.3594666666666679</v>
      </c>
      <c r="L81" s="170" t="s">
        <v>165</v>
      </c>
      <c r="M81" s="314">
        <v>1</v>
      </c>
      <c r="N81" s="314">
        <v>2</v>
      </c>
      <c r="O81" s="314">
        <v>10</v>
      </c>
      <c r="P81" s="314">
        <v>3</v>
      </c>
      <c r="Q81" s="314">
        <v>8</v>
      </c>
      <c r="R81" s="314">
        <v>56</v>
      </c>
    </row>
    <row r="82" spans="1:32" ht="12.75" customHeight="1">
      <c r="A82" s="3" t="s">
        <v>279</v>
      </c>
      <c r="B82" s="339" t="str">
        <f t="shared" si="14"/>
        <v>WyoWinter (2)</v>
      </c>
      <c r="C82" s="164" t="str">
        <f t="shared" si="15"/>
        <v>Winter Pea</v>
      </c>
      <c r="D82" s="165" t="str">
        <f t="shared" si="16"/>
        <v>Legume</v>
      </c>
      <c r="E82" s="258">
        <v>0.64534400370376455</v>
      </c>
      <c r="F82" s="168" t="s">
        <v>164</v>
      </c>
      <c r="G82" s="258">
        <v>2.5096711255146422</v>
      </c>
      <c r="H82" s="168" t="s">
        <v>161</v>
      </c>
      <c r="I82" s="258">
        <v>3.1663999999999932</v>
      </c>
      <c r="J82" s="168" t="s">
        <v>173</v>
      </c>
      <c r="K82" s="258">
        <v>2.8560000000000008</v>
      </c>
      <c r="L82" s="168" t="s">
        <v>197</v>
      </c>
      <c r="M82" s="313">
        <v>1</v>
      </c>
      <c r="N82" s="313">
        <v>3</v>
      </c>
      <c r="O82" s="313">
        <v>18</v>
      </c>
      <c r="P82" s="313">
        <v>4</v>
      </c>
      <c r="Q82" s="313">
        <v>10</v>
      </c>
      <c r="R82" s="313">
        <v>71</v>
      </c>
    </row>
    <row r="83" spans="1:32" s="166" customFormat="1">
      <c r="B83" s="388" t="s">
        <v>1</v>
      </c>
      <c r="C83" s="403"/>
      <c r="D83" s="417"/>
      <c r="E83" s="270">
        <f>AVERAGE(E54:E82)</f>
        <v>0.40126479923780883</v>
      </c>
      <c r="F83" s="173"/>
      <c r="G83" s="270">
        <f>AVERAGE(G54:G82)</f>
        <v>1.4747187824100816</v>
      </c>
      <c r="H83" s="173"/>
      <c r="I83" s="270">
        <f>AVERAGE(I54:I82)</f>
        <v>2.8692413793103366</v>
      </c>
      <c r="J83" s="175"/>
      <c r="K83" s="270">
        <f>AVERAGE(K54:K82)</f>
        <v>2.7478816956389016</v>
      </c>
      <c r="L83" s="175"/>
      <c r="M83" s="315">
        <f t="shared" ref="M83:R83" si="17">AVERAGE(M54:M82)</f>
        <v>0.65517241379310343</v>
      </c>
      <c r="N83" s="315">
        <f t="shared" si="17"/>
        <v>1.8275862068965518</v>
      </c>
      <c r="O83" s="315">
        <f t="shared" si="17"/>
        <v>10.379310344827585</v>
      </c>
      <c r="P83" s="315">
        <f t="shared" si="17"/>
        <v>2.1724137931034484</v>
      </c>
      <c r="Q83" s="315">
        <f t="shared" si="17"/>
        <v>5.7586206896551726</v>
      </c>
      <c r="R83" s="315">
        <f t="shared" si="17"/>
        <v>42.379310344827587</v>
      </c>
    </row>
    <row r="84" spans="1:32" s="166" customFormat="1">
      <c r="B84" s="389" t="s">
        <v>429</v>
      </c>
      <c r="C84" s="404"/>
      <c r="D84" s="418"/>
      <c r="E84" s="272">
        <f>MIN(E54:E82)</f>
        <v>3.0730666843035988E-2</v>
      </c>
      <c r="F84" s="179"/>
      <c r="G84" s="272">
        <f>MIN(G54:G82)</f>
        <v>0.13316622298649192</v>
      </c>
      <c r="H84" s="179"/>
      <c r="I84" s="272">
        <f>MIN(I54:I82)</f>
        <v>1.6117333333333261</v>
      </c>
      <c r="J84" s="180"/>
      <c r="K84" s="272">
        <f>MIN(K54:K82)</f>
        <v>1.8026666666666669</v>
      </c>
      <c r="L84" s="180"/>
      <c r="M84" s="316">
        <f t="shared" ref="M84:R84" si="18">MIN(M54:M82)</f>
        <v>0</v>
      </c>
      <c r="N84" s="316">
        <f t="shared" si="18"/>
        <v>0</v>
      </c>
      <c r="O84" s="316">
        <f t="shared" si="18"/>
        <v>0</v>
      </c>
      <c r="P84" s="316">
        <f t="shared" si="18"/>
        <v>0</v>
      </c>
      <c r="Q84" s="316">
        <f t="shared" si="18"/>
        <v>0</v>
      </c>
      <c r="R84" s="316">
        <f t="shared" si="18"/>
        <v>2</v>
      </c>
    </row>
    <row r="85" spans="1:32" s="166" customFormat="1">
      <c r="B85" s="389" t="s">
        <v>430</v>
      </c>
      <c r="C85" s="404"/>
      <c r="D85" s="418"/>
      <c r="E85" s="272">
        <f>MAX(E54:E82)</f>
        <v>0.78875378230460136</v>
      </c>
      <c r="F85" s="179"/>
      <c r="G85" s="272">
        <f>MAX(G54:G82)</f>
        <v>2.5404017923576778</v>
      </c>
      <c r="H85" s="179"/>
      <c r="I85" s="272">
        <f>MAX(I54:I82)</f>
        <v>3.6767999999999939</v>
      </c>
      <c r="J85" s="180"/>
      <c r="K85" s="272">
        <f>MAX(K54:K82)</f>
        <v>3.8597333333333341</v>
      </c>
      <c r="L85" s="180"/>
      <c r="M85" s="316">
        <f t="shared" ref="M85:R85" si="19">MAX(M54:M82)</f>
        <v>2</v>
      </c>
      <c r="N85" s="316">
        <f t="shared" si="19"/>
        <v>5</v>
      </c>
      <c r="O85" s="316">
        <f t="shared" si="19"/>
        <v>25</v>
      </c>
      <c r="P85" s="316">
        <f t="shared" si="19"/>
        <v>5</v>
      </c>
      <c r="Q85" s="316">
        <f t="shared" si="19"/>
        <v>13</v>
      </c>
      <c r="R85" s="316">
        <f t="shared" si="19"/>
        <v>92</v>
      </c>
    </row>
    <row r="86" spans="1:32" s="166" customFormat="1" ht="13.8" thickBot="1">
      <c r="B86" s="390" t="s">
        <v>431</v>
      </c>
      <c r="C86" s="405"/>
      <c r="D86" s="419"/>
      <c r="E86" s="274">
        <f>E85-E84</f>
        <v>0.75802311546156542</v>
      </c>
      <c r="F86" s="184"/>
      <c r="G86" s="274">
        <f t="shared" ref="G86" si="20">G85-G84</f>
        <v>2.4072355693711858</v>
      </c>
      <c r="H86" s="184"/>
      <c r="I86" s="274">
        <f t="shared" ref="I86" si="21">I85-I84</f>
        <v>2.0650666666666675</v>
      </c>
      <c r="J86" s="186"/>
      <c r="K86" s="274">
        <f t="shared" ref="K86" si="22">K85-K84</f>
        <v>2.0570666666666675</v>
      </c>
      <c r="L86" s="186"/>
      <c r="M86" s="317">
        <f t="shared" ref="M86:R86" si="23">M85-M84</f>
        <v>2</v>
      </c>
      <c r="N86" s="317">
        <f t="shared" si="23"/>
        <v>5</v>
      </c>
      <c r="O86" s="317">
        <f t="shared" si="23"/>
        <v>25</v>
      </c>
      <c r="P86" s="317">
        <f t="shared" si="23"/>
        <v>5</v>
      </c>
      <c r="Q86" s="317">
        <f t="shared" si="23"/>
        <v>13</v>
      </c>
      <c r="R86" s="317">
        <f t="shared" si="23"/>
        <v>90</v>
      </c>
    </row>
    <row r="87" spans="1:32" s="248" customFormat="1" ht="64.2" customHeight="1">
      <c r="B87" s="486" t="s">
        <v>555</v>
      </c>
      <c r="C87" s="486"/>
      <c r="D87" s="486"/>
      <c r="E87" s="486"/>
      <c r="F87" s="486"/>
      <c r="G87" s="486"/>
      <c r="H87" s="486"/>
      <c r="I87" s="486"/>
      <c r="J87" s="486"/>
      <c r="K87" s="486"/>
      <c r="L87" s="486"/>
      <c r="M87" s="486"/>
      <c r="N87" s="486"/>
      <c r="O87" s="486"/>
      <c r="P87" s="486"/>
      <c r="Q87" s="486"/>
      <c r="R87" s="486"/>
      <c r="S87" s="276"/>
      <c r="T87" s="276"/>
      <c r="AF87" s="248" t="s">
        <v>3</v>
      </c>
    </row>
    <row r="88" spans="1:32" s="166" customFormat="1" ht="40.950000000000003" customHeight="1" thickBot="1">
      <c r="B88" s="499" t="s">
        <v>580</v>
      </c>
      <c r="C88" s="499"/>
      <c r="D88" s="499"/>
      <c r="E88" s="499"/>
      <c r="F88" s="499"/>
      <c r="G88" s="499"/>
      <c r="H88" s="499"/>
      <c r="I88" s="499"/>
      <c r="J88" s="499"/>
      <c r="K88" s="499"/>
      <c r="L88" s="499"/>
      <c r="M88" s="499"/>
      <c r="N88" s="499"/>
      <c r="O88" s="499"/>
      <c r="P88" s="499"/>
      <c r="Q88" s="499"/>
      <c r="R88" s="499"/>
    </row>
    <row r="89" spans="1:32" ht="28.2" customHeight="1">
      <c r="B89" s="1" t="s">
        <v>21</v>
      </c>
      <c r="C89" s="331"/>
      <c r="D89" s="332"/>
      <c r="E89" s="477" t="s">
        <v>595</v>
      </c>
      <c r="F89" s="478"/>
      <c r="G89" s="478"/>
      <c r="H89" s="478"/>
      <c r="I89" s="477" t="s">
        <v>594</v>
      </c>
      <c r="J89" s="478"/>
      <c r="K89" s="478"/>
      <c r="L89" s="478"/>
      <c r="M89" s="477" t="s">
        <v>590</v>
      </c>
      <c r="N89" s="478"/>
      <c r="O89" s="478"/>
      <c r="P89" s="477" t="s">
        <v>591</v>
      </c>
      <c r="Q89" s="478"/>
      <c r="R89" s="478"/>
    </row>
    <row r="90" spans="1:32" ht="19.8" customHeight="1" thickBot="1">
      <c r="B90" s="2"/>
      <c r="C90" s="336"/>
      <c r="D90" s="338"/>
      <c r="E90" s="480" t="s">
        <v>269</v>
      </c>
      <c r="F90" s="481"/>
      <c r="G90" s="482" t="s">
        <v>81</v>
      </c>
      <c r="H90" s="481"/>
      <c r="I90" s="483" t="s">
        <v>85</v>
      </c>
      <c r="J90" s="481"/>
      <c r="K90" s="481" t="s">
        <v>81</v>
      </c>
      <c r="L90" s="481"/>
      <c r="M90" s="330" t="s">
        <v>525</v>
      </c>
      <c r="N90" s="328" t="s">
        <v>526</v>
      </c>
      <c r="O90" s="328" t="s">
        <v>527</v>
      </c>
      <c r="P90" s="330" t="s">
        <v>525</v>
      </c>
      <c r="Q90" s="328" t="s">
        <v>526</v>
      </c>
      <c r="R90" s="328" t="s">
        <v>527</v>
      </c>
    </row>
    <row r="91" spans="1:32" s="181" customFormat="1">
      <c r="B91" s="393" t="s">
        <v>447</v>
      </c>
      <c r="C91" s="408"/>
      <c r="D91" s="408"/>
      <c r="E91" s="282"/>
      <c r="F91" s="210"/>
      <c r="G91" s="282"/>
      <c r="H91" s="210"/>
      <c r="I91" s="283"/>
      <c r="J91" s="211"/>
      <c r="K91" s="283"/>
      <c r="L91" s="211"/>
      <c r="M91" s="219"/>
      <c r="N91" s="219"/>
      <c r="O91" s="219"/>
      <c r="P91" s="219"/>
      <c r="Q91" s="219"/>
      <c r="R91" s="219"/>
    </row>
    <row r="92" spans="1:32" s="181" customFormat="1">
      <c r="B92" s="394" t="s">
        <v>1</v>
      </c>
      <c r="C92" s="409"/>
      <c r="D92" s="420"/>
      <c r="E92" s="284">
        <f>E16</f>
        <v>0.13917710291710922</v>
      </c>
      <c r="F92" s="209"/>
      <c r="G92" s="284">
        <f>G16</f>
        <v>0.32686254733047959</v>
      </c>
      <c r="H92" s="209"/>
      <c r="I92" s="284">
        <f>I16</f>
        <v>1.9524848484848414</v>
      </c>
      <c r="J92" s="201"/>
      <c r="K92" s="284">
        <f>K16</f>
        <v>2.0109575757575766</v>
      </c>
      <c r="L92" s="201"/>
      <c r="M92" s="285">
        <f t="shared" ref="M92:R95" si="24">M16</f>
        <v>0</v>
      </c>
      <c r="N92" s="285">
        <f t="shared" si="24"/>
        <v>0</v>
      </c>
      <c r="O92" s="285">
        <f t="shared" si="24"/>
        <v>0.27272727272727271</v>
      </c>
      <c r="P92" s="285">
        <f t="shared" si="24"/>
        <v>0</v>
      </c>
      <c r="Q92" s="285">
        <f t="shared" si="24"/>
        <v>0.27272727272727271</v>
      </c>
      <c r="R92" s="285">
        <f t="shared" si="24"/>
        <v>2.9090909090909092</v>
      </c>
    </row>
    <row r="93" spans="1:32" s="181" customFormat="1">
      <c r="B93" s="395" t="s">
        <v>429</v>
      </c>
      <c r="C93" s="410"/>
      <c r="D93" s="421"/>
      <c r="E93" s="286">
        <f>E17</f>
        <v>1.4901901165075553E-2</v>
      </c>
      <c r="F93" s="231"/>
      <c r="G93" s="286">
        <f>G17</f>
        <v>0.11267911175780169</v>
      </c>
      <c r="H93" s="231"/>
      <c r="I93" s="286">
        <f>I17</f>
        <v>1.6799999999999928</v>
      </c>
      <c r="J93" s="232"/>
      <c r="K93" s="286">
        <f>K17</f>
        <v>1.7045333333333343</v>
      </c>
      <c r="L93" s="232"/>
      <c r="M93" s="287">
        <f t="shared" si="24"/>
        <v>0</v>
      </c>
      <c r="N93" s="287">
        <f t="shared" si="24"/>
        <v>0</v>
      </c>
      <c r="O93" s="287">
        <f t="shared" si="24"/>
        <v>0</v>
      </c>
      <c r="P93" s="287">
        <f t="shared" si="24"/>
        <v>0</v>
      </c>
      <c r="Q93" s="287">
        <f t="shared" si="24"/>
        <v>0</v>
      </c>
      <c r="R93" s="287">
        <f t="shared" si="24"/>
        <v>2</v>
      </c>
    </row>
    <row r="94" spans="1:32" s="181" customFormat="1">
      <c r="B94" s="396" t="s">
        <v>430</v>
      </c>
      <c r="C94" s="411"/>
      <c r="D94" s="422"/>
      <c r="E94" s="288">
        <f>E18</f>
        <v>0.60436978124638252</v>
      </c>
      <c r="F94" s="206"/>
      <c r="G94" s="288">
        <f t="shared" ref="G94:G95" si="25">G18</f>
        <v>1.321418674250566</v>
      </c>
      <c r="H94" s="206"/>
      <c r="I94" s="288">
        <f t="shared" ref="I94:I95" si="26">I18</f>
        <v>2.3013333333333268</v>
      </c>
      <c r="J94" s="207"/>
      <c r="K94" s="288">
        <f t="shared" ref="K94:K95" si="27">K18</f>
        <v>2.3264000000000009</v>
      </c>
      <c r="L94" s="207"/>
      <c r="M94" s="289">
        <f t="shared" si="24"/>
        <v>0</v>
      </c>
      <c r="N94" s="289">
        <f t="shared" si="24"/>
        <v>0</v>
      </c>
      <c r="O94" s="289">
        <f t="shared" si="24"/>
        <v>1</v>
      </c>
      <c r="P94" s="289">
        <f t="shared" si="24"/>
        <v>0</v>
      </c>
      <c r="Q94" s="289">
        <f t="shared" si="24"/>
        <v>1</v>
      </c>
      <c r="R94" s="289">
        <f t="shared" si="24"/>
        <v>5</v>
      </c>
    </row>
    <row r="95" spans="1:32" s="181" customFormat="1" ht="13.8" thickBot="1">
      <c r="B95" s="395" t="s">
        <v>431</v>
      </c>
      <c r="C95" s="410"/>
      <c r="D95" s="421"/>
      <c r="E95" s="290">
        <f>E19</f>
        <v>0.58946788008130702</v>
      </c>
      <c r="F95" s="231"/>
      <c r="G95" s="290">
        <f t="shared" si="25"/>
        <v>1.2087395624927644</v>
      </c>
      <c r="H95" s="231"/>
      <c r="I95" s="290">
        <f t="shared" si="26"/>
        <v>0.62133333333333396</v>
      </c>
      <c r="J95" s="232"/>
      <c r="K95" s="290">
        <f t="shared" si="27"/>
        <v>0.62186666666666657</v>
      </c>
      <c r="L95" s="232"/>
      <c r="M95" s="291">
        <f t="shared" si="24"/>
        <v>0</v>
      </c>
      <c r="N95" s="291">
        <f t="shared" si="24"/>
        <v>0</v>
      </c>
      <c r="O95" s="291">
        <f t="shared" si="24"/>
        <v>1</v>
      </c>
      <c r="P95" s="291">
        <f t="shared" si="24"/>
        <v>0</v>
      </c>
      <c r="Q95" s="291">
        <f t="shared" si="24"/>
        <v>1</v>
      </c>
      <c r="R95" s="291">
        <f t="shared" si="24"/>
        <v>3</v>
      </c>
    </row>
    <row r="96" spans="1:32" s="181" customFormat="1">
      <c r="B96" s="397" t="s">
        <v>448</v>
      </c>
      <c r="C96" s="412"/>
      <c r="D96" s="412"/>
      <c r="E96" s="292"/>
      <c r="F96" s="213"/>
      <c r="G96" s="292"/>
      <c r="H96" s="213"/>
      <c r="I96" s="292"/>
      <c r="J96" s="214"/>
      <c r="K96" s="292"/>
      <c r="L96" s="214"/>
      <c r="M96" s="293"/>
      <c r="N96" s="293"/>
      <c r="O96" s="293"/>
      <c r="P96" s="293"/>
      <c r="Q96" s="293"/>
      <c r="R96" s="293"/>
    </row>
    <row r="97" spans="2:18" s="181" customFormat="1">
      <c r="B97" s="394" t="s">
        <v>1</v>
      </c>
      <c r="C97" s="409"/>
      <c r="D97" s="420"/>
      <c r="E97" s="284">
        <f>E45</f>
        <v>0.3057701350882121</v>
      </c>
      <c r="F97" s="209"/>
      <c r="G97" s="284">
        <f>G45</f>
        <v>1.1170597397443744</v>
      </c>
      <c r="H97" s="209"/>
      <c r="I97" s="284">
        <f>I45</f>
        <v>1.6405333333333267</v>
      </c>
      <c r="J97" s="201"/>
      <c r="K97" s="284">
        <f>K45</f>
        <v>0.98242666666666734</v>
      </c>
      <c r="L97" s="201"/>
      <c r="M97" s="285">
        <f t="shared" ref="M97:R100" si="28">M45</f>
        <v>0</v>
      </c>
      <c r="N97" s="285">
        <f t="shared" si="28"/>
        <v>0.05</v>
      </c>
      <c r="O97" s="285">
        <f t="shared" si="28"/>
        <v>1.55</v>
      </c>
      <c r="P97" s="285">
        <f t="shared" si="28"/>
        <v>0</v>
      </c>
      <c r="Q97" s="285">
        <f t="shared" si="28"/>
        <v>0</v>
      </c>
      <c r="R97" s="285">
        <f t="shared" si="28"/>
        <v>0.7</v>
      </c>
    </row>
    <row r="98" spans="2:18" s="181" customFormat="1">
      <c r="B98" s="395" t="s">
        <v>429</v>
      </c>
      <c r="C98" s="410"/>
      <c r="D98" s="421"/>
      <c r="E98" s="286">
        <f>E46</f>
        <v>3.0730666843036207E-2</v>
      </c>
      <c r="F98" s="231"/>
      <c r="G98" s="286">
        <f>G46</f>
        <v>0.27657600158732781</v>
      </c>
      <c r="H98" s="231"/>
      <c r="I98" s="286">
        <f t="shared" ref="I98:I100" si="29">I46</f>
        <v>1.2506666666666597</v>
      </c>
      <c r="J98" s="232"/>
      <c r="K98" s="286">
        <f t="shared" ref="K98:K100" si="30">K46</f>
        <v>0.68160000000000043</v>
      </c>
      <c r="L98" s="232"/>
      <c r="M98" s="287">
        <f t="shared" si="28"/>
        <v>0</v>
      </c>
      <c r="N98" s="287">
        <f t="shared" si="28"/>
        <v>0</v>
      </c>
      <c r="O98" s="287">
        <f t="shared" si="28"/>
        <v>0</v>
      </c>
      <c r="P98" s="287">
        <f t="shared" si="28"/>
        <v>0</v>
      </c>
      <c r="Q98" s="287">
        <f t="shared" si="28"/>
        <v>0</v>
      </c>
      <c r="R98" s="287">
        <f t="shared" si="28"/>
        <v>-4</v>
      </c>
    </row>
    <row r="99" spans="2:18" s="181" customFormat="1">
      <c r="B99" s="396" t="s">
        <v>430</v>
      </c>
      <c r="C99" s="411"/>
      <c r="D99" s="422"/>
      <c r="E99" s="288">
        <f>E47</f>
        <v>0.71704889300418317</v>
      </c>
      <c r="F99" s="206"/>
      <c r="G99" s="288">
        <f>G47</f>
        <v>1.6901866763670044</v>
      </c>
      <c r="H99" s="206"/>
      <c r="I99" s="288">
        <f t="shared" si="29"/>
        <v>2.0511999999999939</v>
      </c>
      <c r="J99" s="207"/>
      <c r="K99" s="288">
        <f t="shared" si="30"/>
        <v>1.4357333333333342</v>
      </c>
      <c r="L99" s="207"/>
      <c r="M99" s="289">
        <f t="shared" si="28"/>
        <v>0</v>
      </c>
      <c r="N99" s="289">
        <f t="shared" si="28"/>
        <v>1</v>
      </c>
      <c r="O99" s="289">
        <f t="shared" si="28"/>
        <v>3</v>
      </c>
      <c r="P99" s="289">
        <f t="shared" si="28"/>
        <v>0</v>
      </c>
      <c r="Q99" s="289">
        <f t="shared" si="28"/>
        <v>0</v>
      </c>
      <c r="R99" s="289">
        <f t="shared" si="28"/>
        <v>5</v>
      </c>
    </row>
    <row r="100" spans="2:18" s="166" customFormat="1" ht="13.8" thickBot="1">
      <c r="B100" s="395" t="s">
        <v>431</v>
      </c>
      <c r="C100" s="410"/>
      <c r="D100" s="421"/>
      <c r="E100" s="290">
        <f>E48</f>
        <v>0.68631822616114702</v>
      </c>
      <c r="F100" s="231"/>
      <c r="G100" s="290">
        <f>G48</f>
        <v>1.4136106747796766</v>
      </c>
      <c r="H100" s="231"/>
      <c r="I100" s="290">
        <f t="shared" si="29"/>
        <v>0.80053333333333421</v>
      </c>
      <c r="J100" s="232"/>
      <c r="K100" s="290">
        <f t="shared" si="30"/>
        <v>0.75413333333333377</v>
      </c>
      <c r="L100" s="232"/>
      <c r="M100" s="291">
        <f t="shared" si="28"/>
        <v>0</v>
      </c>
      <c r="N100" s="291">
        <f t="shared" si="28"/>
        <v>1</v>
      </c>
      <c r="O100" s="291">
        <f t="shared" si="28"/>
        <v>3</v>
      </c>
      <c r="P100" s="291">
        <f t="shared" si="28"/>
        <v>0</v>
      </c>
      <c r="Q100" s="291">
        <f t="shared" si="28"/>
        <v>0</v>
      </c>
      <c r="R100" s="291">
        <f t="shared" si="28"/>
        <v>9</v>
      </c>
    </row>
    <row r="101" spans="2:18" s="166" customFormat="1">
      <c r="B101" s="398" t="s">
        <v>449</v>
      </c>
      <c r="C101" s="413"/>
      <c r="D101" s="413"/>
      <c r="E101" s="294"/>
      <c r="F101" s="216"/>
      <c r="G101" s="294"/>
      <c r="H101" s="216"/>
      <c r="I101" s="294"/>
      <c r="J101" s="217"/>
      <c r="K101" s="294"/>
      <c r="L101" s="217"/>
      <c r="M101" s="295"/>
      <c r="N101" s="295"/>
      <c r="O101" s="295"/>
      <c r="P101" s="295"/>
      <c r="Q101" s="295"/>
      <c r="R101" s="295"/>
    </row>
    <row r="102" spans="2:18" s="166" customFormat="1">
      <c r="B102" s="394" t="s">
        <v>1</v>
      </c>
      <c r="C102" s="409"/>
      <c r="D102" s="420"/>
      <c r="E102" s="284">
        <f>E83</f>
        <v>0.40126479923780883</v>
      </c>
      <c r="F102" s="209"/>
      <c r="G102" s="284">
        <f>G83</f>
        <v>1.4747187824100816</v>
      </c>
      <c r="H102" s="209"/>
      <c r="I102" s="284">
        <f>I83</f>
        <v>2.8692413793103366</v>
      </c>
      <c r="J102" s="201"/>
      <c r="K102" s="284">
        <f>K83</f>
        <v>2.7478816956389016</v>
      </c>
      <c r="L102" s="201"/>
      <c r="M102" s="285">
        <f t="shared" ref="M102:R105" si="31">M83</f>
        <v>0.65517241379310343</v>
      </c>
      <c r="N102" s="285">
        <f t="shared" si="31"/>
        <v>1.8275862068965518</v>
      </c>
      <c r="O102" s="285">
        <f t="shared" si="31"/>
        <v>10.379310344827585</v>
      </c>
      <c r="P102" s="285">
        <f t="shared" si="31"/>
        <v>2.1724137931034484</v>
      </c>
      <c r="Q102" s="285">
        <f t="shared" si="31"/>
        <v>5.7586206896551726</v>
      </c>
      <c r="R102" s="285">
        <f t="shared" si="31"/>
        <v>42.379310344827587</v>
      </c>
    </row>
    <row r="103" spans="2:18" s="166" customFormat="1">
      <c r="B103" s="395" t="s">
        <v>429</v>
      </c>
      <c r="C103" s="410"/>
      <c r="D103" s="421"/>
      <c r="E103" s="286">
        <f t="shared" ref="E103:G105" si="32">E84</f>
        <v>3.0730666843035988E-2</v>
      </c>
      <c r="F103" s="231"/>
      <c r="G103" s="286">
        <f t="shared" si="32"/>
        <v>0.13316622298649192</v>
      </c>
      <c r="H103" s="231"/>
      <c r="I103" s="286">
        <f t="shared" ref="I103:I105" si="33">I84</f>
        <v>1.6117333333333261</v>
      </c>
      <c r="J103" s="232"/>
      <c r="K103" s="286">
        <f t="shared" ref="K103:K105" si="34">K84</f>
        <v>1.8026666666666669</v>
      </c>
      <c r="L103" s="232"/>
      <c r="M103" s="287">
        <f t="shared" si="31"/>
        <v>0</v>
      </c>
      <c r="N103" s="287">
        <f t="shared" si="31"/>
        <v>0</v>
      </c>
      <c r="O103" s="287">
        <f t="shared" si="31"/>
        <v>0</v>
      </c>
      <c r="P103" s="287">
        <f t="shared" si="31"/>
        <v>0</v>
      </c>
      <c r="Q103" s="287">
        <f t="shared" si="31"/>
        <v>0</v>
      </c>
      <c r="R103" s="287">
        <f t="shared" si="31"/>
        <v>2</v>
      </c>
    </row>
    <row r="104" spans="2:18" s="166" customFormat="1">
      <c r="B104" s="396" t="s">
        <v>430</v>
      </c>
      <c r="C104" s="411"/>
      <c r="D104" s="422"/>
      <c r="E104" s="288">
        <f t="shared" si="32"/>
        <v>0.78875378230460136</v>
      </c>
      <c r="F104" s="206"/>
      <c r="G104" s="288">
        <f t="shared" si="32"/>
        <v>2.5404017923576778</v>
      </c>
      <c r="H104" s="206"/>
      <c r="I104" s="288">
        <f t="shared" si="33"/>
        <v>3.6767999999999939</v>
      </c>
      <c r="J104" s="207"/>
      <c r="K104" s="288">
        <f t="shared" si="34"/>
        <v>3.8597333333333341</v>
      </c>
      <c r="L104" s="207"/>
      <c r="M104" s="289">
        <f t="shared" si="31"/>
        <v>2</v>
      </c>
      <c r="N104" s="289">
        <f t="shared" si="31"/>
        <v>5</v>
      </c>
      <c r="O104" s="289">
        <f t="shared" si="31"/>
        <v>25</v>
      </c>
      <c r="P104" s="289">
        <f t="shared" si="31"/>
        <v>5</v>
      </c>
      <c r="Q104" s="289">
        <f t="shared" si="31"/>
        <v>13</v>
      </c>
      <c r="R104" s="289">
        <f t="shared" si="31"/>
        <v>92</v>
      </c>
    </row>
    <row r="105" spans="2:18" s="166" customFormat="1" ht="13.8" thickBot="1">
      <c r="B105" s="399" t="s">
        <v>431</v>
      </c>
      <c r="C105" s="414"/>
      <c r="D105" s="423"/>
      <c r="E105" s="290">
        <f t="shared" si="32"/>
        <v>0.75802311546156542</v>
      </c>
      <c r="F105" s="237"/>
      <c r="G105" s="290">
        <f t="shared" si="32"/>
        <v>2.4072355693711858</v>
      </c>
      <c r="H105" s="237"/>
      <c r="I105" s="290">
        <f t="shared" si="33"/>
        <v>2.0650666666666675</v>
      </c>
      <c r="J105" s="238"/>
      <c r="K105" s="290">
        <f t="shared" si="34"/>
        <v>2.0570666666666675</v>
      </c>
      <c r="L105" s="238"/>
      <c r="M105" s="291">
        <f t="shared" si="31"/>
        <v>2</v>
      </c>
      <c r="N105" s="291">
        <f t="shared" si="31"/>
        <v>5</v>
      </c>
      <c r="O105" s="291">
        <f t="shared" si="31"/>
        <v>25</v>
      </c>
      <c r="P105" s="291">
        <f t="shared" si="31"/>
        <v>5</v>
      </c>
      <c r="Q105" s="291">
        <f t="shared" si="31"/>
        <v>13</v>
      </c>
      <c r="R105" s="291">
        <f t="shared" si="31"/>
        <v>90</v>
      </c>
    </row>
    <row r="106" spans="2:18" s="166" customFormat="1" ht="12.75" customHeight="1">
      <c r="B106" s="400" t="s">
        <v>446</v>
      </c>
      <c r="C106" s="415"/>
      <c r="D106" s="415"/>
      <c r="E106" s="296"/>
      <c r="F106" s="241"/>
      <c r="G106" s="296"/>
      <c r="H106" s="241"/>
      <c r="I106" s="296"/>
      <c r="J106" s="241"/>
      <c r="K106" s="296"/>
      <c r="L106" s="241"/>
      <c r="M106" s="297"/>
      <c r="N106" s="297"/>
      <c r="O106" s="297"/>
      <c r="P106" s="297"/>
      <c r="Q106" s="297"/>
      <c r="R106" s="297"/>
    </row>
    <row r="107" spans="2:18" s="166" customFormat="1" ht="12.75" customHeight="1">
      <c r="B107" s="394" t="s">
        <v>1</v>
      </c>
      <c r="C107" s="409"/>
      <c r="D107" s="420"/>
      <c r="E107" s="284">
        <f>AVERAGE(E5:E15,E25:E44,E54:E82)</f>
        <v>0.3213838335291484</v>
      </c>
      <c r="F107" s="199"/>
      <c r="G107" s="284">
        <f>AVERAGE(G5:G15,G25:G44,G54:G82)</f>
        <v>1.1450587917569186</v>
      </c>
      <c r="H107" s="199"/>
      <c r="I107" s="284">
        <f>AVERAGE(I5:I15,I25:I44,I54:I82)</f>
        <v>2.2915999999999923</v>
      </c>
      <c r="J107" s="201"/>
      <c r="K107" s="284">
        <f>AVERAGE(K5:K15,K25:K44,K54:K82)</f>
        <v>2.0242939306699141</v>
      </c>
      <c r="L107" s="201"/>
      <c r="M107" s="285">
        <f t="shared" ref="M107:R107" si="35">AVERAGE(M5:M15,M25:M44,M54:M82)</f>
        <v>0.31666666666666665</v>
      </c>
      <c r="N107" s="285">
        <f t="shared" si="35"/>
        <v>0.9</v>
      </c>
      <c r="O107" s="285">
        <f t="shared" si="35"/>
        <v>5.583333333333333</v>
      </c>
      <c r="P107" s="285">
        <f t="shared" si="35"/>
        <v>1.05</v>
      </c>
      <c r="Q107" s="285">
        <f t="shared" si="35"/>
        <v>2.8333333333333335</v>
      </c>
      <c r="R107" s="285">
        <f t="shared" si="35"/>
        <v>21.25</v>
      </c>
    </row>
    <row r="108" spans="2:18" s="166" customFormat="1" ht="12.75" customHeight="1">
      <c r="B108" s="395" t="s">
        <v>2</v>
      </c>
      <c r="C108" s="410"/>
      <c r="D108" s="421"/>
      <c r="E108" s="298">
        <v>0.1</v>
      </c>
      <c r="F108" s="226"/>
      <c r="G108" s="298">
        <v>0.3</v>
      </c>
      <c r="H108" s="226"/>
      <c r="I108" s="299">
        <v>0.2</v>
      </c>
      <c r="J108" s="227"/>
      <c r="K108" s="286">
        <v>0.2</v>
      </c>
      <c r="L108" s="227"/>
      <c r="M108" s="300">
        <f>(_xlfn.STDEV.S(M5:M15,M25:M44,M54:M82))/(SQRT(60))</f>
        <v>6.5058281853003039E-2</v>
      </c>
      <c r="N108" s="300">
        <f t="shared" ref="N108:R108" si="36">(_xlfn.STDEV.S(N5:N15,N25:N44,N54:N82))/(SQRT(60))</f>
        <v>0.17090652283638152</v>
      </c>
      <c r="O108" s="300">
        <f t="shared" si="36"/>
        <v>0.89578159750753128</v>
      </c>
      <c r="P108" s="300">
        <f t="shared" si="36"/>
        <v>0.18779872625212585</v>
      </c>
      <c r="Q108" s="300">
        <f t="shared" si="36"/>
        <v>0.4813861028713487</v>
      </c>
      <c r="R108" s="300">
        <f t="shared" si="36"/>
        <v>3.481316151528421</v>
      </c>
    </row>
    <row r="109" spans="2:18" s="166" customFormat="1" ht="12.75" customHeight="1">
      <c r="B109" s="396" t="s">
        <v>429</v>
      </c>
      <c r="C109" s="411"/>
      <c r="D109" s="422"/>
      <c r="E109" s="301">
        <f>MIN(E5:E15,E25:E44,E54:E82)</f>
        <v>1.4901901165075553E-2</v>
      </c>
      <c r="F109" s="206"/>
      <c r="G109" s="301">
        <f>MIN(G5:G15,G25:G44,G54:G82)</f>
        <v>0.11267911175780169</v>
      </c>
      <c r="H109" s="206"/>
      <c r="I109" s="301">
        <f>MIN(I5:I15,I25:I44,I54:I82)</f>
        <v>1.2506666666666597</v>
      </c>
      <c r="J109" s="207"/>
      <c r="K109" s="301">
        <f>MIN(K5:K15,K25:K44,K54:K82)</f>
        <v>0.68160000000000043</v>
      </c>
      <c r="L109" s="207"/>
      <c r="M109" s="302">
        <f t="shared" ref="M109:R109" si="37">MIN(M5:M15,M25:M44,M54:M82)</f>
        <v>0</v>
      </c>
      <c r="N109" s="302">
        <f t="shared" si="37"/>
        <v>0</v>
      </c>
      <c r="O109" s="302">
        <f t="shared" si="37"/>
        <v>0</v>
      </c>
      <c r="P109" s="302">
        <f t="shared" si="37"/>
        <v>0</v>
      </c>
      <c r="Q109" s="302">
        <f t="shared" si="37"/>
        <v>0</v>
      </c>
      <c r="R109" s="302">
        <f t="shared" si="37"/>
        <v>-4</v>
      </c>
    </row>
    <row r="110" spans="2:18" s="166" customFormat="1" ht="12.75" customHeight="1">
      <c r="B110" s="395" t="s">
        <v>430</v>
      </c>
      <c r="C110" s="410"/>
      <c r="D110" s="421"/>
      <c r="E110" s="298">
        <f>MAX(E5:E15,E25:E44,E54:E82)</f>
        <v>0.78875378230460136</v>
      </c>
      <c r="F110" s="231"/>
      <c r="G110" s="298">
        <f>MAX(G5:G15,G25:G44,G54:G82)</f>
        <v>2.5404017923576778</v>
      </c>
      <c r="H110" s="231"/>
      <c r="I110" s="298">
        <f>MAX(I5:I15,I25:I44,I54:I82)</f>
        <v>3.6767999999999939</v>
      </c>
      <c r="J110" s="232"/>
      <c r="K110" s="298">
        <f>MAX(K5:K15,K25:K44,K54:K82)</f>
        <v>3.8597333333333341</v>
      </c>
      <c r="L110" s="232"/>
      <c r="M110" s="300">
        <f t="shared" ref="M110:R110" si="38">MAX(M5:M15,M25:M44,M54:M82)</f>
        <v>2</v>
      </c>
      <c r="N110" s="300">
        <f t="shared" si="38"/>
        <v>5</v>
      </c>
      <c r="O110" s="300">
        <f t="shared" si="38"/>
        <v>25</v>
      </c>
      <c r="P110" s="300">
        <f t="shared" si="38"/>
        <v>5</v>
      </c>
      <c r="Q110" s="300">
        <f t="shared" si="38"/>
        <v>13</v>
      </c>
      <c r="R110" s="300">
        <f t="shared" si="38"/>
        <v>92</v>
      </c>
    </row>
    <row r="111" spans="2:18" s="166" customFormat="1" ht="12.75" customHeight="1" thickBot="1">
      <c r="B111" s="396" t="s">
        <v>431</v>
      </c>
      <c r="C111" s="411"/>
      <c r="D111" s="422"/>
      <c r="E111" s="301">
        <f>E110-E109</f>
        <v>0.77385188113952585</v>
      </c>
      <c r="F111" s="206"/>
      <c r="G111" s="301">
        <f>G110-G109</f>
        <v>2.4277226805998762</v>
      </c>
      <c r="H111" s="206"/>
      <c r="I111" s="301">
        <f>I110-I109</f>
        <v>2.4261333333333344</v>
      </c>
      <c r="J111" s="106"/>
      <c r="K111" s="301">
        <f>K110-K109</f>
        <v>3.1781333333333337</v>
      </c>
      <c r="L111" s="106"/>
      <c r="M111" s="302">
        <f t="shared" ref="M111:R111" si="39">M110-M109</f>
        <v>2</v>
      </c>
      <c r="N111" s="302">
        <f t="shared" si="39"/>
        <v>5</v>
      </c>
      <c r="O111" s="302">
        <f t="shared" si="39"/>
        <v>25</v>
      </c>
      <c r="P111" s="302">
        <f t="shared" si="39"/>
        <v>5</v>
      </c>
      <c r="Q111" s="302">
        <f t="shared" si="39"/>
        <v>13</v>
      </c>
      <c r="R111" s="302">
        <f t="shared" si="39"/>
        <v>96</v>
      </c>
    </row>
    <row r="112" spans="2:18" s="166" customFormat="1">
      <c r="B112" s="401" t="s">
        <v>89</v>
      </c>
      <c r="C112" s="416"/>
      <c r="D112" s="416"/>
      <c r="E112" s="303"/>
      <c r="F112" s="143"/>
      <c r="G112" s="303"/>
      <c r="H112" s="143"/>
      <c r="I112" s="304"/>
      <c r="J112" s="144"/>
      <c r="K112" s="304"/>
      <c r="L112" s="144"/>
      <c r="M112" s="144"/>
      <c r="N112" s="144"/>
      <c r="O112" s="144"/>
      <c r="P112" s="144"/>
      <c r="Q112" s="144"/>
      <c r="R112" s="144"/>
    </row>
    <row r="113" spans="2:32" s="166" customFormat="1" ht="13.8" thickBot="1">
      <c r="B113" s="389" t="s">
        <v>90</v>
      </c>
      <c r="C113" s="404"/>
      <c r="D113" s="418"/>
      <c r="E113" s="497" t="s">
        <v>91</v>
      </c>
      <c r="F113" s="497"/>
      <c r="G113" s="497" t="s">
        <v>91</v>
      </c>
      <c r="H113" s="497"/>
      <c r="I113" s="497" t="s">
        <v>91</v>
      </c>
      <c r="J113" s="497"/>
      <c r="K113" s="498" t="s">
        <v>91</v>
      </c>
      <c r="L113" s="498"/>
      <c r="M113" s="262"/>
      <c r="N113" s="263"/>
      <c r="O113" s="263"/>
      <c r="P113" s="262"/>
      <c r="Q113" s="263"/>
      <c r="R113" s="319"/>
    </row>
    <row r="114" spans="2:32" s="248" customFormat="1" ht="27" customHeight="1">
      <c r="B114" s="486" t="s">
        <v>560</v>
      </c>
      <c r="C114" s="486"/>
      <c r="D114" s="486"/>
      <c r="E114" s="486"/>
      <c r="F114" s="486"/>
      <c r="G114" s="486"/>
      <c r="H114" s="486"/>
      <c r="I114" s="486"/>
      <c r="J114" s="486"/>
      <c r="K114" s="486"/>
      <c r="L114" s="486"/>
      <c r="M114" s="486"/>
      <c r="N114" s="486"/>
      <c r="O114" s="486"/>
      <c r="P114" s="486"/>
      <c r="Q114" s="486"/>
      <c r="R114" s="486"/>
      <c r="S114" s="276"/>
      <c r="T114" s="276"/>
      <c r="AF114" s="248" t="s">
        <v>3</v>
      </c>
    </row>
    <row r="115" spans="2:32" s="6" customFormat="1" ht="15.6">
      <c r="B115" s="250"/>
      <c r="C115" s="249"/>
      <c r="D115" s="249"/>
      <c r="E115" s="306"/>
      <c r="F115" s="250"/>
      <c r="G115" s="306"/>
      <c r="H115" s="7"/>
      <c r="I115" s="10"/>
      <c r="J115" s="11"/>
      <c r="K115" s="10"/>
      <c r="L115" s="11"/>
      <c r="M115" s="11"/>
      <c r="N115" s="11"/>
      <c r="O115" s="11"/>
      <c r="P115" s="11"/>
      <c r="Q115" s="11"/>
      <c r="R115" s="38"/>
    </row>
    <row r="116" spans="2:32" s="6" customFormat="1">
      <c r="B116" s="250"/>
      <c r="C116" s="64"/>
      <c r="D116" s="64"/>
      <c r="E116" s="306"/>
      <c r="F116" s="250"/>
      <c r="G116" s="306"/>
      <c r="H116" s="7"/>
      <c r="I116" s="30"/>
      <c r="J116" s="9"/>
      <c r="K116" s="30"/>
      <c r="L116" s="9"/>
      <c r="M116" s="9"/>
      <c r="N116" s="9"/>
      <c r="O116" s="9"/>
      <c r="P116" s="9"/>
      <c r="Q116" s="9"/>
      <c r="R116" s="25"/>
    </row>
    <row r="117" spans="2:32" s="6" customFormat="1">
      <c r="B117" s="250"/>
      <c r="C117" s="249"/>
      <c r="D117" s="249"/>
      <c r="E117" s="306"/>
      <c r="F117" s="250"/>
      <c r="G117" s="306"/>
      <c r="H117" s="7"/>
      <c r="I117" s="307"/>
      <c r="J117" s="5"/>
      <c r="K117" s="307"/>
      <c r="L117" s="5"/>
      <c r="M117" s="5"/>
      <c r="N117" s="5"/>
      <c r="O117" s="5"/>
      <c r="P117" s="5"/>
      <c r="Q117" s="5"/>
      <c r="R117" s="24"/>
    </row>
    <row r="118" spans="2:32" s="6" customFormat="1">
      <c r="B118" s="250"/>
      <c r="C118" s="249"/>
      <c r="D118" s="249"/>
      <c r="E118" s="306"/>
      <c r="F118" s="250"/>
      <c r="G118" s="306"/>
      <c r="H118" s="7"/>
      <c r="I118" s="307"/>
      <c r="J118" s="5"/>
      <c r="K118" s="307"/>
      <c r="L118" s="5"/>
      <c r="M118" s="5"/>
      <c r="N118" s="5"/>
      <c r="O118" s="5"/>
      <c r="P118" s="5"/>
      <c r="Q118" s="5"/>
      <c r="R118" s="24"/>
    </row>
    <row r="119" spans="2:32" s="6" customFormat="1">
      <c r="B119" s="250"/>
      <c r="C119" s="249"/>
      <c r="D119" s="249"/>
      <c r="E119" s="306"/>
      <c r="F119" s="250"/>
      <c r="G119" s="306"/>
      <c r="H119" s="7"/>
      <c r="I119" s="307"/>
      <c r="J119" s="5"/>
      <c r="K119" s="307"/>
      <c r="L119" s="5"/>
      <c r="M119" s="5"/>
      <c r="N119" s="5"/>
      <c r="O119" s="5"/>
      <c r="P119" s="5"/>
      <c r="Q119" s="5"/>
      <c r="R119" s="24"/>
    </row>
    <row r="120" spans="2:32" s="6" customFormat="1">
      <c r="B120" s="250"/>
      <c r="C120" s="64"/>
      <c r="D120" s="64"/>
      <c r="E120" s="306"/>
      <c r="F120" s="250"/>
      <c r="G120" s="306"/>
      <c r="H120" s="7"/>
      <c r="I120" s="307"/>
      <c r="J120" s="5"/>
      <c r="K120" s="307"/>
      <c r="L120" s="5"/>
      <c r="M120" s="5"/>
      <c r="N120" s="5"/>
      <c r="O120" s="5"/>
      <c r="P120" s="5"/>
      <c r="Q120" s="5"/>
      <c r="R120" s="24"/>
    </row>
    <row r="121" spans="2:32" s="6" customFormat="1">
      <c r="B121" s="250"/>
      <c r="C121" s="249"/>
      <c r="D121" s="249"/>
      <c r="E121" s="308"/>
      <c r="F121" s="157"/>
      <c r="G121" s="308"/>
      <c r="H121" s="8"/>
      <c r="I121" s="307"/>
      <c r="J121" s="5"/>
      <c r="K121" s="307"/>
      <c r="L121" s="5"/>
      <c r="M121" s="5"/>
      <c r="N121" s="5"/>
      <c r="O121" s="5"/>
      <c r="P121" s="5"/>
      <c r="Q121" s="5"/>
      <c r="R121" s="24"/>
    </row>
    <row r="122" spans="2:32" s="6" customFormat="1">
      <c r="B122" s="157"/>
      <c r="C122" s="64"/>
      <c r="D122" s="64"/>
      <c r="E122" s="306"/>
      <c r="F122" s="250"/>
      <c r="G122" s="306"/>
      <c r="H122" s="7"/>
      <c r="I122" s="30"/>
      <c r="J122" s="9"/>
      <c r="K122" s="30"/>
      <c r="L122" s="9"/>
      <c r="M122" s="9"/>
      <c r="N122" s="9"/>
      <c r="O122" s="9"/>
      <c r="P122" s="9"/>
      <c r="Q122" s="9"/>
      <c r="R122" s="25"/>
    </row>
    <row r="123" spans="2:32" ht="15.6">
      <c r="B123" s="250"/>
      <c r="C123" s="64"/>
      <c r="D123" s="64"/>
      <c r="E123" s="309"/>
      <c r="F123" s="38"/>
      <c r="G123" s="309"/>
      <c r="H123" s="11"/>
    </row>
    <row r="124" spans="2:32" ht="15.6">
      <c r="B124" s="309"/>
      <c r="C124" s="249"/>
      <c r="D124" s="249"/>
      <c r="E124" s="310"/>
      <c r="F124" s="251"/>
      <c r="G124" s="310"/>
      <c r="I124" s="311"/>
      <c r="J124" s="12"/>
      <c r="K124" s="311"/>
      <c r="L124" s="12"/>
      <c r="M124" s="12"/>
      <c r="N124" s="12"/>
      <c r="O124" s="12"/>
      <c r="P124" s="12"/>
      <c r="Q124" s="12"/>
      <c r="R124" s="26"/>
    </row>
    <row r="125" spans="2:32">
      <c r="C125" s="64"/>
      <c r="D125" s="64"/>
      <c r="E125" s="310"/>
      <c r="F125" s="251"/>
      <c r="G125" s="310"/>
    </row>
    <row r="126" spans="2:32">
      <c r="C126" s="252"/>
      <c r="D126" s="252"/>
      <c r="E126" s="310"/>
      <c r="F126" s="251"/>
      <c r="G126" s="310"/>
    </row>
    <row r="127" spans="2:32">
      <c r="C127" s="252"/>
      <c r="D127" s="252"/>
      <c r="E127" s="310"/>
      <c r="F127" s="251"/>
      <c r="G127" s="310"/>
    </row>
    <row r="128" spans="2:32">
      <c r="C128" s="252"/>
      <c r="D128" s="252"/>
      <c r="E128" s="310"/>
      <c r="F128" s="251"/>
      <c r="G128" s="310"/>
    </row>
    <row r="129" spans="3:7">
      <c r="C129" s="252"/>
      <c r="D129" s="252"/>
      <c r="E129" s="310"/>
      <c r="F129" s="251"/>
      <c r="G129" s="310"/>
    </row>
    <row r="130" spans="3:7">
      <c r="C130" s="252"/>
      <c r="D130" s="252"/>
      <c r="E130" s="310"/>
      <c r="F130" s="251"/>
      <c r="G130" s="310"/>
    </row>
    <row r="131" spans="3:7">
      <c r="C131" s="252"/>
      <c r="D131" s="252"/>
      <c r="E131" s="310"/>
      <c r="F131" s="251"/>
      <c r="G131" s="310"/>
    </row>
    <row r="132" spans="3:7">
      <c r="C132" s="252"/>
      <c r="D132" s="252"/>
      <c r="E132" s="310"/>
      <c r="F132" s="251"/>
      <c r="G132" s="310"/>
    </row>
    <row r="133" spans="3:7">
      <c r="C133" s="252"/>
      <c r="D133" s="252"/>
      <c r="E133" s="310"/>
      <c r="F133" s="251"/>
      <c r="G133" s="310"/>
    </row>
    <row r="134" spans="3:7">
      <c r="C134" s="252"/>
      <c r="D134" s="252"/>
      <c r="E134" s="310"/>
      <c r="F134" s="251"/>
      <c r="G134" s="310"/>
    </row>
    <row r="135" spans="3:7">
      <c r="C135" s="252"/>
      <c r="D135" s="252"/>
      <c r="E135" s="310"/>
      <c r="F135" s="251"/>
      <c r="G135" s="310"/>
    </row>
    <row r="136" spans="3:7">
      <c r="C136" s="252"/>
      <c r="D136" s="252"/>
      <c r="E136" s="310"/>
      <c r="F136" s="251"/>
      <c r="G136" s="310"/>
    </row>
    <row r="137" spans="3:7">
      <c r="C137" s="252"/>
      <c r="D137" s="252"/>
      <c r="E137" s="310"/>
      <c r="F137" s="251"/>
      <c r="G137" s="310"/>
    </row>
    <row r="138" spans="3:7">
      <c r="C138" s="252"/>
      <c r="D138" s="252"/>
      <c r="E138" s="310"/>
      <c r="F138" s="251"/>
      <c r="G138" s="310"/>
    </row>
    <row r="139" spans="3:7">
      <c r="C139" s="252"/>
      <c r="D139" s="252"/>
      <c r="E139" s="310"/>
      <c r="F139" s="251"/>
      <c r="G139" s="310"/>
    </row>
    <row r="140" spans="3:7">
      <c r="C140" s="252"/>
      <c r="D140" s="252"/>
      <c r="E140" s="310"/>
      <c r="F140" s="251"/>
      <c r="G140" s="310"/>
    </row>
    <row r="141" spans="3:7">
      <c r="C141" s="252"/>
      <c r="D141" s="252"/>
      <c r="E141" s="310"/>
      <c r="F141" s="251"/>
      <c r="G141" s="310"/>
    </row>
    <row r="142" spans="3:7">
      <c r="C142" s="252"/>
      <c r="D142" s="252"/>
      <c r="E142" s="310"/>
      <c r="F142" s="251"/>
      <c r="G142" s="310"/>
    </row>
    <row r="143" spans="3:7">
      <c r="C143" s="252"/>
      <c r="D143" s="252"/>
    </row>
    <row r="144" spans="3:7">
      <c r="C144" s="252"/>
      <c r="D144" s="252"/>
    </row>
  </sheetData>
  <mergeCells count="44">
    <mergeCell ref="B114:R114"/>
    <mergeCell ref="E90:F90"/>
    <mergeCell ref="G90:H90"/>
    <mergeCell ref="I90:J90"/>
    <mergeCell ref="K90:L90"/>
    <mergeCell ref="E113:F113"/>
    <mergeCell ref="G113:H113"/>
    <mergeCell ref="I113:J113"/>
    <mergeCell ref="K113:L113"/>
    <mergeCell ref="B87:R87"/>
    <mergeCell ref="B88:R88"/>
    <mergeCell ref="E89:H89"/>
    <mergeCell ref="I89:L89"/>
    <mergeCell ref="M89:O89"/>
    <mergeCell ref="P89:R89"/>
    <mergeCell ref="E51:H51"/>
    <mergeCell ref="I51:L51"/>
    <mergeCell ref="M51:O51"/>
    <mergeCell ref="P51:R51"/>
    <mergeCell ref="E52:F52"/>
    <mergeCell ref="G52:H52"/>
    <mergeCell ref="I52:J52"/>
    <mergeCell ref="K52:L52"/>
    <mergeCell ref="B50:R50"/>
    <mergeCell ref="B20:R20"/>
    <mergeCell ref="B21:R21"/>
    <mergeCell ref="E22:H22"/>
    <mergeCell ref="I22:L22"/>
    <mergeCell ref="M22:O22"/>
    <mergeCell ref="P22:R22"/>
    <mergeCell ref="E23:F23"/>
    <mergeCell ref="G23:H23"/>
    <mergeCell ref="I23:J23"/>
    <mergeCell ref="K23:L23"/>
    <mergeCell ref="B49:R49"/>
    <mergeCell ref="E3:F3"/>
    <mergeCell ref="G3:H3"/>
    <mergeCell ref="I3:J3"/>
    <mergeCell ref="K3:L3"/>
    <mergeCell ref="B1:R1"/>
    <mergeCell ref="E2:H2"/>
    <mergeCell ref="I2:L2"/>
    <mergeCell ref="M2:O2"/>
    <mergeCell ref="P2:R2"/>
  </mergeCells>
  <conditionalFormatting sqref="I4">
    <cfRule type="containsBlanks" priority="242" stopIfTrue="1">
      <formula>LEN(TRIM(#REF!))=0</formula>
    </cfRule>
    <cfRule type="cellIs" dxfId="1091" priority="243" operator="greaterThanOrEqual">
      <formula>#REF!</formula>
    </cfRule>
    <cfRule type="cellIs" dxfId="1090" priority="244" operator="greaterThanOrEqual">
      <formula>#REF!</formula>
    </cfRule>
  </conditionalFormatting>
  <conditionalFormatting sqref="K4">
    <cfRule type="containsBlanks" priority="239" stopIfTrue="1">
      <formula>LEN(TRIM(#REF!))=0</formula>
    </cfRule>
    <cfRule type="cellIs" dxfId="1089" priority="240" operator="greaterThanOrEqual">
      <formula>#REF!</formula>
    </cfRule>
    <cfRule type="cellIs" dxfId="1088" priority="241" operator="greaterThanOrEqual">
      <formula>#REF!</formula>
    </cfRule>
  </conditionalFormatting>
  <conditionalFormatting sqref="O4">
    <cfRule type="containsBlanks" priority="236" stopIfTrue="1">
      <formula>LEN(TRIM(#REF!))=0</formula>
    </cfRule>
    <cfRule type="cellIs" dxfId="1087" priority="237" operator="greaterThanOrEqual">
      <formula>#REF!</formula>
    </cfRule>
    <cfRule type="cellIs" dxfId="1086" priority="238" operator="greaterThanOrEqual">
      <formula>#REF!</formula>
    </cfRule>
  </conditionalFormatting>
  <conditionalFormatting sqref="M4">
    <cfRule type="containsBlanks" priority="233" stopIfTrue="1">
      <formula>LEN(TRIM(#REF!))=0</formula>
    </cfRule>
    <cfRule type="cellIs" dxfId="1085" priority="234" operator="greaterThanOrEqual">
      <formula>#REF!</formula>
    </cfRule>
    <cfRule type="cellIs" dxfId="1084" priority="235" operator="greaterThanOrEqual">
      <formula>#REF!</formula>
    </cfRule>
  </conditionalFormatting>
  <conditionalFormatting sqref="I53">
    <cfRule type="containsBlanks" priority="212" stopIfTrue="1">
      <formula>LEN(TRIM(#REF!))=0</formula>
    </cfRule>
    <cfRule type="cellIs" dxfId="1083" priority="213" operator="greaterThanOrEqual">
      <formula>#REF!</formula>
    </cfRule>
    <cfRule type="cellIs" dxfId="1082" priority="214" operator="greaterThanOrEqual">
      <formula>#REF!</formula>
    </cfRule>
  </conditionalFormatting>
  <conditionalFormatting sqref="N4">
    <cfRule type="containsBlanks" priority="230" stopIfTrue="1">
      <formula>LEN(TRIM(#REF!))=0</formula>
    </cfRule>
    <cfRule type="cellIs" dxfId="1081" priority="231" operator="greaterThanOrEqual">
      <formula>#REF!</formula>
    </cfRule>
    <cfRule type="cellIs" dxfId="1080" priority="232" operator="greaterThanOrEqual">
      <formula>#REF!</formula>
    </cfRule>
  </conditionalFormatting>
  <conditionalFormatting sqref="I24">
    <cfRule type="containsBlanks" priority="227" stopIfTrue="1">
      <formula>LEN(TRIM(#REF!))=0</formula>
    </cfRule>
    <cfRule type="cellIs" dxfId="1079" priority="228" operator="greaterThanOrEqual">
      <formula>#REF!</formula>
    </cfRule>
    <cfRule type="cellIs" dxfId="1078" priority="229" operator="greaterThanOrEqual">
      <formula>#REF!</formula>
    </cfRule>
  </conditionalFormatting>
  <conditionalFormatting sqref="K24">
    <cfRule type="containsBlanks" priority="224" stopIfTrue="1">
      <formula>LEN(TRIM(#REF!))=0</formula>
    </cfRule>
    <cfRule type="cellIs" dxfId="1077" priority="225" operator="greaterThanOrEqual">
      <formula>#REF!</formula>
    </cfRule>
    <cfRule type="cellIs" dxfId="1076" priority="226" operator="greaterThanOrEqual">
      <formula>#REF!</formula>
    </cfRule>
  </conditionalFormatting>
  <conditionalFormatting sqref="O24">
    <cfRule type="containsBlanks" priority="221" stopIfTrue="1">
      <formula>LEN(TRIM(#REF!))=0</formula>
    </cfRule>
    <cfRule type="cellIs" dxfId="1075" priority="222" operator="greaterThanOrEqual">
      <formula>#REF!</formula>
    </cfRule>
    <cfRule type="cellIs" dxfId="1074" priority="223" operator="greaterThanOrEqual">
      <formula>#REF!</formula>
    </cfRule>
  </conditionalFormatting>
  <conditionalFormatting sqref="M24">
    <cfRule type="containsBlanks" priority="218" stopIfTrue="1">
      <formula>LEN(TRIM(#REF!))=0</formula>
    </cfRule>
    <cfRule type="cellIs" dxfId="1073" priority="219" operator="greaterThanOrEqual">
      <formula>#REF!</formula>
    </cfRule>
    <cfRule type="cellIs" dxfId="1072" priority="220" operator="greaterThanOrEqual">
      <formula>#REF!</formula>
    </cfRule>
  </conditionalFormatting>
  <conditionalFormatting sqref="I106 I91 I96 I101">
    <cfRule type="containsBlanks" priority="197" stopIfTrue="1">
      <formula>LEN(TRIM(#REF!))=0</formula>
    </cfRule>
    <cfRule type="cellIs" dxfId="1071" priority="198" operator="greaterThanOrEqual">
      <formula>#REF!</formula>
    </cfRule>
    <cfRule type="cellIs" dxfId="1070" priority="199" operator="greaterThanOrEqual">
      <formula>#REF!</formula>
    </cfRule>
  </conditionalFormatting>
  <conditionalFormatting sqref="N24">
    <cfRule type="containsBlanks" priority="215" stopIfTrue="1">
      <formula>LEN(TRIM(#REF!))=0</formula>
    </cfRule>
    <cfRule type="cellIs" dxfId="1069" priority="216" operator="greaterThanOrEqual">
      <formula>#REF!</formula>
    </cfRule>
    <cfRule type="cellIs" dxfId="1068" priority="217" operator="greaterThanOrEqual">
      <formula>#REF!</formula>
    </cfRule>
  </conditionalFormatting>
  <conditionalFormatting sqref="K53">
    <cfRule type="containsBlanks" priority="209" stopIfTrue="1">
      <formula>LEN(TRIM(#REF!))=0</formula>
    </cfRule>
    <cfRule type="cellIs" dxfId="1067" priority="210" operator="greaterThanOrEqual">
      <formula>#REF!</formula>
    </cfRule>
    <cfRule type="cellIs" dxfId="1066" priority="211" operator="greaterThanOrEqual">
      <formula>#REF!</formula>
    </cfRule>
  </conditionalFormatting>
  <conditionalFormatting sqref="O53">
    <cfRule type="containsBlanks" priority="206" stopIfTrue="1">
      <formula>LEN(TRIM(#REF!))=0</formula>
    </cfRule>
    <cfRule type="cellIs" dxfId="1065" priority="207" operator="greaterThanOrEqual">
      <formula>#REF!</formula>
    </cfRule>
    <cfRule type="cellIs" dxfId="1064" priority="208" operator="greaterThanOrEqual">
      <formula>#REF!</formula>
    </cfRule>
  </conditionalFormatting>
  <conditionalFormatting sqref="M53">
    <cfRule type="containsBlanks" priority="203" stopIfTrue="1">
      <formula>LEN(TRIM(#REF!))=0</formula>
    </cfRule>
    <cfRule type="cellIs" dxfId="1063" priority="204" operator="greaterThanOrEqual">
      <formula>#REF!</formula>
    </cfRule>
    <cfRule type="cellIs" dxfId="1062" priority="205" operator="greaterThanOrEqual">
      <formula>#REF!</formula>
    </cfRule>
  </conditionalFormatting>
  <conditionalFormatting sqref="N53">
    <cfRule type="containsBlanks" priority="200" stopIfTrue="1">
      <formula>LEN(TRIM(#REF!))=0</formula>
    </cfRule>
    <cfRule type="cellIs" dxfId="1061" priority="201" operator="greaterThanOrEqual">
      <formula>#REF!</formula>
    </cfRule>
    <cfRule type="cellIs" dxfId="1060" priority="202" operator="greaterThanOrEqual">
      <formula>#REF!</formula>
    </cfRule>
  </conditionalFormatting>
  <conditionalFormatting sqref="K106 K91 K96 K101">
    <cfRule type="containsBlanks" priority="194" stopIfTrue="1">
      <formula>LEN(TRIM(#REF!))=0</formula>
    </cfRule>
    <cfRule type="cellIs" dxfId="1059" priority="195" operator="greaterThanOrEqual">
      <formula>#REF!</formula>
    </cfRule>
    <cfRule type="cellIs" dxfId="1058" priority="196" operator="greaterThanOrEqual">
      <formula>#REF!</formula>
    </cfRule>
  </conditionalFormatting>
  <conditionalFormatting sqref="R4">
    <cfRule type="containsBlanks" priority="182" stopIfTrue="1">
      <formula>LEN(TRIM(#REF!))=0</formula>
    </cfRule>
    <cfRule type="cellIs" dxfId="1057" priority="183" operator="greaterThanOrEqual">
      <formula>#REF!</formula>
    </cfRule>
    <cfRule type="cellIs" dxfId="1056" priority="184" operator="greaterThanOrEqual">
      <formula>#REF!</formula>
    </cfRule>
  </conditionalFormatting>
  <conditionalFormatting sqref="O106 O91 O96 O101">
    <cfRule type="containsBlanks" priority="191" stopIfTrue="1">
      <formula>LEN(TRIM(#REF!))=0</formula>
    </cfRule>
    <cfRule type="cellIs" dxfId="1055" priority="192" operator="greaterThanOrEqual">
      <formula>#REF!</formula>
    </cfRule>
    <cfRule type="cellIs" dxfId="1054" priority="193" operator="greaterThanOrEqual">
      <formula>#REF!</formula>
    </cfRule>
  </conditionalFormatting>
  <conditionalFormatting sqref="M106 M91 M96 M101">
    <cfRule type="containsBlanks" priority="188" stopIfTrue="1">
      <formula>LEN(TRIM(#REF!))=0</formula>
    </cfRule>
    <cfRule type="cellIs" dxfId="1053" priority="189" operator="greaterThanOrEqual">
      <formula>#REF!</formula>
    </cfRule>
    <cfRule type="cellIs" dxfId="1052" priority="190" operator="greaterThanOrEqual">
      <formula>#REF!</formula>
    </cfRule>
  </conditionalFormatting>
  <conditionalFormatting sqref="R24">
    <cfRule type="containsBlanks" priority="173" stopIfTrue="1">
      <formula>LEN(TRIM(#REF!))=0</formula>
    </cfRule>
    <cfRule type="cellIs" dxfId="1051" priority="174" operator="greaterThanOrEqual">
      <formula>#REF!</formula>
    </cfRule>
    <cfRule type="cellIs" dxfId="1050" priority="175" operator="greaterThanOrEqual">
      <formula>#REF!</formula>
    </cfRule>
  </conditionalFormatting>
  <conditionalFormatting sqref="N106 N91 N96 N101">
    <cfRule type="containsBlanks" priority="185" stopIfTrue="1">
      <formula>LEN(TRIM(#REF!))=0</formula>
    </cfRule>
    <cfRule type="cellIs" dxfId="1049" priority="186" operator="greaterThanOrEqual">
      <formula>#REF!</formula>
    </cfRule>
    <cfRule type="cellIs" dxfId="1048" priority="187" operator="greaterThanOrEqual">
      <formula>#REF!</formula>
    </cfRule>
  </conditionalFormatting>
  <conditionalFormatting sqref="P4">
    <cfRule type="containsBlanks" priority="179" stopIfTrue="1">
      <formula>LEN(TRIM(#REF!))=0</formula>
    </cfRule>
    <cfRule type="cellIs" dxfId="1047" priority="180" operator="greaterThanOrEqual">
      <formula>#REF!</formula>
    </cfRule>
    <cfRule type="cellIs" dxfId="1046" priority="181" operator="greaterThanOrEqual">
      <formula>#REF!</formula>
    </cfRule>
  </conditionalFormatting>
  <conditionalFormatting sqref="Q4">
    <cfRule type="containsBlanks" priority="176" stopIfTrue="1">
      <formula>LEN(TRIM(#REF!))=0</formula>
    </cfRule>
    <cfRule type="cellIs" dxfId="1045" priority="177" operator="greaterThanOrEqual">
      <formula>#REF!</formula>
    </cfRule>
    <cfRule type="cellIs" dxfId="1044" priority="178" operator="greaterThanOrEqual">
      <formula>#REF!</formula>
    </cfRule>
  </conditionalFormatting>
  <conditionalFormatting sqref="P24">
    <cfRule type="containsBlanks" priority="170" stopIfTrue="1">
      <formula>LEN(TRIM(#REF!))=0</formula>
    </cfRule>
    <cfRule type="cellIs" dxfId="1043" priority="171" operator="greaterThanOrEqual">
      <formula>#REF!</formula>
    </cfRule>
    <cfRule type="cellIs" dxfId="1042" priority="172" operator="greaterThanOrEqual">
      <formula>#REF!</formula>
    </cfRule>
  </conditionalFormatting>
  <conditionalFormatting sqref="Q24">
    <cfRule type="containsBlanks" priority="167" stopIfTrue="1">
      <formula>LEN(TRIM(#REF!))=0</formula>
    </cfRule>
    <cfRule type="cellIs" dxfId="1041" priority="168" operator="greaterThanOrEqual">
      <formula>#REF!</formula>
    </cfRule>
    <cfRule type="cellIs" dxfId="1040" priority="169" operator="greaterThanOrEqual">
      <formula>#REF!</formula>
    </cfRule>
  </conditionalFormatting>
  <conditionalFormatting sqref="R53">
    <cfRule type="containsBlanks" priority="164" stopIfTrue="1">
      <formula>LEN(TRIM(#REF!))=0</formula>
    </cfRule>
    <cfRule type="cellIs" dxfId="1039" priority="165" operator="greaterThanOrEqual">
      <formula>#REF!</formula>
    </cfRule>
    <cfRule type="cellIs" dxfId="1038" priority="166" operator="greaterThanOrEqual">
      <formula>#REF!</formula>
    </cfRule>
  </conditionalFormatting>
  <conditionalFormatting sqref="P53">
    <cfRule type="containsBlanks" priority="161" stopIfTrue="1">
      <formula>LEN(TRIM(#REF!))=0</formula>
    </cfRule>
    <cfRule type="cellIs" dxfId="1037" priority="162" operator="greaterThanOrEqual">
      <formula>#REF!</formula>
    </cfRule>
    <cfRule type="cellIs" dxfId="1036" priority="163" operator="greaterThanOrEqual">
      <formula>#REF!</formula>
    </cfRule>
  </conditionalFormatting>
  <conditionalFormatting sqref="Q53">
    <cfRule type="containsBlanks" priority="158" stopIfTrue="1">
      <formula>LEN(TRIM(#REF!))=0</formula>
    </cfRule>
    <cfRule type="cellIs" dxfId="1035" priority="159" operator="greaterThanOrEqual">
      <formula>#REF!</formula>
    </cfRule>
    <cfRule type="cellIs" dxfId="1034" priority="160" operator="greaterThanOrEqual">
      <formula>#REF!</formula>
    </cfRule>
  </conditionalFormatting>
  <conditionalFormatting sqref="R106 R91 R96 R101">
    <cfRule type="containsBlanks" priority="155" stopIfTrue="1">
      <formula>LEN(TRIM(#REF!))=0</formula>
    </cfRule>
    <cfRule type="cellIs" dxfId="1033" priority="156" operator="greaterThanOrEqual">
      <formula>#REF!</formula>
    </cfRule>
    <cfRule type="cellIs" dxfId="1032" priority="157" operator="greaterThanOrEqual">
      <formula>#REF!</formula>
    </cfRule>
  </conditionalFormatting>
  <conditionalFormatting sqref="P106 P91 P96 P101">
    <cfRule type="containsBlanks" priority="152" stopIfTrue="1">
      <formula>LEN(TRIM(#REF!))=0</formula>
    </cfRule>
    <cfRule type="cellIs" dxfId="1031" priority="153" operator="greaterThanOrEqual">
      <formula>#REF!</formula>
    </cfRule>
    <cfRule type="cellIs" dxfId="1030" priority="154" operator="greaterThanOrEqual">
      <formula>#REF!</formula>
    </cfRule>
  </conditionalFormatting>
  <conditionalFormatting sqref="Q106 Q91 Q96 Q101">
    <cfRule type="containsBlanks" priority="149" stopIfTrue="1">
      <formula>LEN(TRIM(#REF!))=0</formula>
    </cfRule>
    <cfRule type="cellIs" dxfId="1029" priority="150" operator="greaterThanOrEqual">
      <formula>#REF!</formula>
    </cfRule>
    <cfRule type="cellIs" dxfId="1028" priority="151" operator="greaterThanOrEqual">
      <formula>#REF!</formula>
    </cfRule>
  </conditionalFormatting>
  <conditionalFormatting sqref="E4">
    <cfRule type="containsBlanks" priority="146" stopIfTrue="1">
      <formula>LEN(TRIM(#REF!))=0</formula>
    </cfRule>
    <cfRule type="cellIs" dxfId="1027" priority="147" operator="greaterThanOrEqual">
      <formula>#REF!</formula>
    </cfRule>
    <cfRule type="cellIs" dxfId="1026" priority="148" operator="greaterThanOrEqual">
      <formula>#REF!</formula>
    </cfRule>
  </conditionalFormatting>
  <conditionalFormatting sqref="G4">
    <cfRule type="containsBlanks" priority="143" stopIfTrue="1">
      <formula>LEN(TRIM(#REF!))=0</formula>
    </cfRule>
    <cfRule type="cellIs" dxfId="1025" priority="144" operator="greaterThanOrEqual">
      <formula>#REF!</formula>
    </cfRule>
    <cfRule type="cellIs" dxfId="1024" priority="145" operator="greaterThanOrEqual">
      <formula>#REF!</formula>
    </cfRule>
  </conditionalFormatting>
  <conditionalFormatting sqref="E24">
    <cfRule type="containsBlanks" priority="140" stopIfTrue="1">
      <formula>LEN(TRIM(#REF!))=0</formula>
    </cfRule>
    <cfRule type="cellIs" dxfId="1023" priority="141" operator="greaterThanOrEqual">
      <formula>#REF!</formula>
    </cfRule>
    <cfRule type="cellIs" dxfId="1022" priority="142" operator="greaterThanOrEqual">
      <formula>#REF!</formula>
    </cfRule>
  </conditionalFormatting>
  <conditionalFormatting sqref="G24">
    <cfRule type="containsBlanks" priority="137" stopIfTrue="1">
      <formula>LEN(TRIM(#REF!))=0</formula>
    </cfRule>
    <cfRule type="cellIs" dxfId="1021" priority="138" operator="greaterThanOrEqual">
      <formula>#REF!</formula>
    </cfRule>
    <cfRule type="cellIs" dxfId="1020" priority="139" operator="greaterThanOrEqual">
      <formula>#REF!</formula>
    </cfRule>
  </conditionalFormatting>
  <conditionalFormatting sqref="E53">
    <cfRule type="containsBlanks" priority="134" stopIfTrue="1">
      <formula>LEN(TRIM(#REF!))=0</formula>
    </cfRule>
    <cfRule type="cellIs" dxfId="1019" priority="135" operator="greaterThanOrEqual">
      <formula>#REF!</formula>
    </cfRule>
    <cfRule type="cellIs" dxfId="1018" priority="136" operator="greaterThanOrEqual">
      <formula>#REF!</formula>
    </cfRule>
  </conditionalFormatting>
  <conditionalFormatting sqref="G53">
    <cfRule type="containsBlanks" priority="131" stopIfTrue="1">
      <formula>LEN(TRIM(#REF!))=0</formula>
    </cfRule>
    <cfRule type="cellIs" dxfId="1017" priority="132" operator="greaterThanOrEqual">
      <formula>#REF!</formula>
    </cfRule>
    <cfRule type="cellIs" dxfId="1016" priority="133" operator="greaterThanOrEqual">
      <formula>#REF!</formula>
    </cfRule>
  </conditionalFormatting>
  <conditionalFormatting sqref="E106 E91 E96 E101">
    <cfRule type="containsBlanks" priority="128" stopIfTrue="1">
      <formula>LEN(TRIM(#REF!))=0</formula>
    </cfRule>
    <cfRule type="cellIs" dxfId="1015" priority="129" operator="greaterThanOrEqual">
      <formula>#REF!</formula>
    </cfRule>
    <cfRule type="cellIs" dxfId="1014" priority="130" operator="greaterThanOrEqual">
      <formula>#REF!</formula>
    </cfRule>
  </conditionalFormatting>
  <conditionalFormatting sqref="G106 G91 G96 G101">
    <cfRule type="containsBlanks" priority="125" stopIfTrue="1">
      <formula>LEN(TRIM(#REF!))=0</formula>
    </cfRule>
    <cfRule type="cellIs" dxfId="1013" priority="126" operator="greaterThanOrEqual">
      <formula>#REF!</formula>
    </cfRule>
    <cfRule type="cellIs" dxfId="1012" priority="127" operator="greaterThanOrEqual">
      <formula>#REF!</formula>
    </cfRule>
  </conditionalFormatting>
  <conditionalFormatting sqref="T14">
    <cfRule type="colorScale" priority="124">
      <colorScale>
        <cfvo type="min"/>
        <cfvo type="percentile" val="50"/>
        <cfvo type="max"/>
        <color rgb="FF63BE7B"/>
        <color rgb="FFFCFCFF"/>
        <color rgb="FFF8696B"/>
      </colorScale>
    </cfRule>
  </conditionalFormatting>
  <conditionalFormatting sqref="I54:I64 I74:I82">
    <cfRule type="containsBlanks" priority="121" stopIfTrue="1">
      <formula>LEN(TRIM(I54))=0</formula>
    </cfRule>
    <cfRule type="top10" dxfId="1011" priority="122" stopIfTrue="1" percent="1" rank="25"/>
    <cfRule type="top10" dxfId="1010" priority="123" percent="1" rank="50"/>
  </conditionalFormatting>
  <conditionalFormatting sqref="K54:K64 K74:K82">
    <cfRule type="containsBlanks" priority="118" stopIfTrue="1">
      <formula>LEN(TRIM(K54))=0</formula>
    </cfRule>
    <cfRule type="top10" dxfId="1009" priority="119" stopIfTrue="1" percent="1" rank="25"/>
    <cfRule type="top10" dxfId="1008" priority="120" percent="1" rank="50"/>
  </conditionalFormatting>
  <conditionalFormatting sqref="M54:M64 M74:M82">
    <cfRule type="containsBlanks" priority="115" stopIfTrue="1">
      <formula>LEN(TRIM(M54))=0</formula>
    </cfRule>
    <cfRule type="top10" dxfId="1007" priority="116" stopIfTrue="1" percent="1" rank="25"/>
    <cfRule type="top10" dxfId="1006" priority="117" percent="1" rank="50"/>
  </conditionalFormatting>
  <conditionalFormatting sqref="N54:N64 N74:N82">
    <cfRule type="containsBlanks" priority="112" stopIfTrue="1">
      <formula>LEN(TRIM(N54))=0</formula>
    </cfRule>
    <cfRule type="top10" dxfId="1005" priority="113" stopIfTrue="1" percent="1" rank="25"/>
    <cfRule type="top10" dxfId="1004" priority="114" percent="1" rank="50"/>
  </conditionalFormatting>
  <conditionalFormatting sqref="O54:O64 O74:O82">
    <cfRule type="containsBlanks" priority="109" stopIfTrue="1">
      <formula>LEN(TRIM(O54))=0</formula>
    </cfRule>
    <cfRule type="top10" dxfId="1003" priority="110" stopIfTrue="1" percent="1" rank="25"/>
    <cfRule type="top10" dxfId="1002" priority="111" percent="1" rank="50"/>
  </conditionalFormatting>
  <conditionalFormatting sqref="P54:P64 P74:P82">
    <cfRule type="containsBlanks" priority="106" stopIfTrue="1">
      <formula>LEN(TRIM(P54))=0</formula>
    </cfRule>
    <cfRule type="top10" dxfId="1001" priority="107" stopIfTrue="1" percent="1" rank="25"/>
    <cfRule type="top10" dxfId="1000" priority="108" percent="1" rank="50"/>
  </conditionalFormatting>
  <conditionalFormatting sqref="Q54:Q64 Q74:Q82">
    <cfRule type="containsBlanks" priority="103" stopIfTrue="1">
      <formula>LEN(TRIM(Q54))=0</formula>
    </cfRule>
    <cfRule type="top10" dxfId="999" priority="104" stopIfTrue="1" percent="1" rank="25"/>
    <cfRule type="top10" dxfId="998" priority="105" percent="1" rank="50"/>
  </conditionalFormatting>
  <conditionalFormatting sqref="R54:R64 R74:R82">
    <cfRule type="containsBlanks" priority="100" stopIfTrue="1">
      <formula>LEN(TRIM(R54))=0</formula>
    </cfRule>
    <cfRule type="top10" dxfId="997" priority="101" stopIfTrue="1" percent="1" rank="25"/>
    <cfRule type="top10" dxfId="996" priority="102" percent="1" rank="50"/>
  </conditionalFormatting>
  <conditionalFormatting sqref="I5:I15">
    <cfRule type="containsBlanks" priority="97" stopIfTrue="1">
      <formula>LEN(TRIM(I5))=0</formula>
    </cfRule>
    <cfRule type="top10" dxfId="995" priority="98" stopIfTrue="1" percent="1" rank="25"/>
    <cfRule type="top10" dxfId="994" priority="99" percent="1" rank="50"/>
  </conditionalFormatting>
  <conditionalFormatting sqref="K5:K15">
    <cfRule type="containsBlanks" priority="94" stopIfTrue="1">
      <formula>LEN(TRIM(K5))=0</formula>
    </cfRule>
    <cfRule type="top10" dxfId="993" priority="95" stopIfTrue="1" percent="1" rank="25"/>
    <cfRule type="top10" dxfId="992" priority="96" percent="1" rank="50"/>
  </conditionalFormatting>
  <conditionalFormatting sqref="M5:M15">
    <cfRule type="containsBlanks" priority="73" stopIfTrue="1">
      <formula>LEN(TRIM(M5))=0</formula>
    </cfRule>
    <cfRule type="cellIs" dxfId="991" priority="93" stopIfTrue="1" operator="greaterThan">
      <formula>0</formula>
    </cfRule>
  </conditionalFormatting>
  <conditionalFormatting sqref="O5:O15">
    <cfRule type="containsBlanks" priority="91" stopIfTrue="1">
      <formula>LEN(TRIM(O5))=0</formula>
    </cfRule>
    <cfRule type="cellIs" dxfId="990" priority="92" stopIfTrue="1" operator="greaterThan">
      <formula>0</formula>
    </cfRule>
  </conditionalFormatting>
  <conditionalFormatting sqref="R5:R15">
    <cfRule type="containsBlanks" priority="88" stopIfTrue="1">
      <formula>LEN(TRIM(R5))=0</formula>
    </cfRule>
    <cfRule type="top10" dxfId="989" priority="89" stopIfTrue="1" percent="1" rank="25"/>
    <cfRule type="top10" dxfId="988" priority="90" percent="1" rank="50"/>
  </conditionalFormatting>
  <conditionalFormatting sqref="I25:I44">
    <cfRule type="containsBlanks" priority="85" stopIfTrue="1">
      <formula>LEN(TRIM(I25))=0</formula>
    </cfRule>
    <cfRule type="top10" dxfId="987" priority="86" stopIfTrue="1" percent="1" rank="25"/>
    <cfRule type="top10" dxfId="986" priority="87" percent="1" rank="50"/>
  </conditionalFormatting>
  <conditionalFormatting sqref="K25:K44">
    <cfRule type="containsBlanks" priority="82" stopIfTrue="1">
      <formula>LEN(TRIM(K25))=0</formula>
    </cfRule>
    <cfRule type="top10" dxfId="985" priority="83" stopIfTrue="1" percent="1" rank="25"/>
    <cfRule type="top10" dxfId="984" priority="84" percent="1" rank="50"/>
  </conditionalFormatting>
  <conditionalFormatting sqref="N25:N44">
    <cfRule type="containsBlanks" priority="80" stopIfTrue="1">
      <formula>LEN(TRIM(N25))=0</formula>
    </cfRule>
    <cfRule type="cellIs" dxfId="983" priority="81" stopIfTrue="1" operator="greaterThan">
      <formula>0</formula>
    </cfRule>
  </conditionalFormatting>
  <conditionalFormatting sqref="O25:O44">
    <cfRule type="containsBlanks" priority="77" stopIfTrue="1">
      <formula>LEN(TRIM(O25))=0</formula>
    </cfRule>
    <cfRule type="top10" dxfId="982" priority="78" stopIfTrue="1" percent="1" rank="25"/>
    <cfRule type="top10" dxfId="981" priority="79" percent="1" rank="50"/>
  </conditionalFormatting>
  <conditionalFormatting sqref="R25:R44">
    <cfRule type="containsBlanks" priority="74" stopIfTrue="1">
      <formula>LEN(TRIM(R25))=0</formula>
    </cfRule>
    <cfRule type="top10" dxfId="980" priority="75" stopIfTrue="1" percent="1" rank="25"/>
    <cfRule type="top10" dxfId="979" priority="76" percent="1" rank="50"/>
  </conditionalFormatting>
  <conditionalFormatting sqref="N5:N15">
    <cfRule type="containsBlanks" priority="71" stopIfTrue="1">
      <formula>LEN(TRIM(N5))=0</formula>
    </cfRule>
    <cfRule type="cellIs" dxfId="978" priority="72" stopIfTrue="1" operator="greaterThan">
      <formula>0</formula>
    </cfRule>
  </conditionalFormatting>
  <conditionalFormatting sqref="P5:P15">
    <cfRule type="containsBlanks" priority="69" stopIfTrue="1">
      <formula>LEN(TRIM(P5))=0</formula>
    </cfRule>
    <cfRule type="cellIs" dxfId="977" priority="70" stopIfTrue="1" operator="greaterThan">
      <formula>0</formula>
    </cfRule>
  </conditionalFormatting>
  <conditionalFormatting sqref="I65:I73">
    <cfRule type="containsBlanks" priority="66" stopIfTrue="1">
      <formula>LEN(TRIM(I65))=0</formula>
    </cfRule>
    <cfRule type="top10" dxfId="976" priority="67" stopIfTrue="1" percent="1" rank="25"/>
    <cfRule type="top10" dxfId="975" priority="68" percent="1" rank="50"/>
  </conditionalFormatting>
  <conditionalFormatting sqref="K65:K73">
    <cfRule type="containsBlanks" priority="63" stopIfTrue="1">
      <formula>LEN(TRIM(K65))=0</formula>
    </cfRule>
    <cfRule type="top10" dxfId="974" priority="64" stopIfTrue="1" percent="1" rank="25"/>
    <cfRule type="top10" dxfId="973" priority="65" percent="1" rank="50"/>
  </conditionalFormatting>
  <conditionalFormatting sqref="M65:M73">
    <cfRule type="containsBlanks" priority="60" stopIfTrue="1">
      <formula>LEN(TRIM(M65))=0</formula>
    </cfRule>
    <cfRule type="top10" dxfId="972" priority="61" stopIfTrue="1" percent="1" rank="25"/>
    <cfRule type="top10" dxfId="971" priority="62" percent="1" rank="50"/>
  </conditionalFormatting>
  <conditionalFormatting sqref="N65:N73">
    <cfRule type="containsBlanks" priority="57" stopIfTrue="1">
      <formula>LEN(TRIM(N65))=0</formula>
    </cfRule>
    <cfRule type="top10" dxfId="970" priority="58" stopIfTrue="1" percent="1" rank="25"/>
    <cfRule type="top10" dxfId="969" priority="59" percent="1" rank="50"/>
  </conditionalFormatting>
  <conditionalFormatting sqref="O65:O73">
    <cfRule type="containsBlanks" priority="54" stopIfTrue="1">
      <formula>LEN(TRIM(O65))=0</formula>
    </cfRule>
    <cfRule type="top10" dxfId="968" priority="55" stopIfTrue="1" percent="1" rank="25"/>
    <cfRule type="top10" dxfId="967" priority="56" percent="1" rank="50"/>
  </conditionalFormatting>
  <conditionalFormatting sqref="P65:P73">
    <cfRule type="containsBlanks" priority="51" stopIfTrue="1">
      <formula>LEN(TRIM(P65))=0</formula>
    </cfRule>
    <cfRule type="top10" dxfId="966" priority="52" stopIfTrue="1" percent="1" rank="25"/>
    <cfRule type="top10" dxfId="965" priority="53" percent="1" rank="50"/>
  </conditionalFormatting>
  <conditionalFormatting sqref="Q65:Q73">
    <cfRule type="containsBlanks" priority="48" stopIfTrue="1">
      <formula>LEN(TRIM(Q65))=0</formula>
    </cfRule>
    <cfRule type="top10" dxfId="964" priority="49" stopIfTrue="1" percent="1" rank="25"/>
    <cfRule type="top10" dxfId="963" priority="50" percent="1" rank="50"/>
  </conditionalFormatting>
  <conditionalFormatting sqref="R65:R73">
    <cfRule type="containsBlanks" priority="45" stopIfTrue="1">
      <formula>LEN(TRIM(R65))=0</formula>
    </cfRule>
    <cfRule type="top10" dxfId="962" priority="46" stopIfTrue="1" percent="1" rank="25"/>
    <cfRule type="top10" dxfId="961" priority="47" percent="1" rank="50"/>
  </conditionalFormatting>
  <conditionalFormatting sqref="E54:E82">
    <cfRule type="containsBlanks" priority="30" stopIfTrue="1">
      <formula>LEN(TRIM(E54))=0</formula>
    </cfRule>
    <cfRule type="top10" dxfId="960" priority="31" stopIfTrue="1" percent="1" rank="25"/>
    <cfRule type="top10" dxfId="959" priority="32" percent="1" rank="50"/>
  </conditionalFormatting>
  <conditionalFormatting sqref="G54:G82">
    <cfRule type="containsBlanks" priority="27" stopIfTrue="1">
      <formula>LEN(TRIM(G54))=0</formula>
    </cfRule>
    <cfRule type="top10" dxfId="958" priority="28" stopIfTrue="1" percent="1" rank="25"/>
    <cfRule type="top10" dxfId="957" priority="29" percent="1" rank="50"/>
  </conditionalFormatting>
  <conditionalFormatting sqref="E5:E15">
    <cfRule type="containsBlanks" priority="42" stopIfTrue="1">
      <formula>LEN(TRIM(E5))=0</formula>
    </cfRule>
    <cfRule type="top10" dxfId="956" priority="43" stopIfTrue="1" percent="1" rank="25"/>
    <cfRule type="top10" dxfId="955" priority="44" percent="1" rank="50"/>
  </conditionalFormatting>
  <conditionalFormatting sqref="G5:G15">
    <cfRule type="containsBlanks" priority="39" stopIfTrue="1">
      <formula>LEN(TRIM(G5))=0</formula>
    </cfRule>
    <cfRule type="top10" dxfId="954" priority="40" stopIfTrue="1" percent="1" rank="25"/>
    <cfRule type="top10" dxfId="953" priority="41" percent="1" rank="50"/>
  </conditionalFormatting>
  <conditionalFormatting sqref="E25:E44">
    <cfRule type="containsBlanks" priority="36" stopIfTrue="1">
      <formula>LEN(TRIM(E25))=0</formula>
    </cfRule>
    <cfRule type="top10" dxfId="952" priority="37" stopIfTrue="1" percent="1" rank="25"/>
    <cfRule type="top10" dxfId="951" priority="38" percent="1" rank="50"/>
  </conditionalFormatting>
  <conditionalFormatting sqref="G25:G44">
    <cfRule type="containsBlanks" priority="33" stopIfTrue="1">
      <formula>LEN(TRIM(G25))=0</formula>
    </cfRule>
    <cfRule type="top10" dxfId="950" priority="34" stopIfTrue="1" percent="1" rank="25"/>
    <cfRule type="top10" dxfId="949" priority="35" percent="1" rank="50"/>
  </conditionalFormatting>
  <conditionalFormatting sqref="L54:L82">
    <cfRule type="containsText" priority="3" stopIfTrue="1" operator="containsText" text="AA">
      <formula>NOT(ISERROR(SEARCH("AA",L54)))</formula>
    </cfRule>
    <cfRule type="containsText" dxfId="948" priority="4" operator="containsText" text="A">
      <formula>NOT(ISERROR(SEARCH("A",L54)))</formula>
    </cfRule>
  </conditionalFormatting>
  <conditionalFormatting sqref="F5:F15">
    <cfRule type="containsText" priority="25" stopIfTrue="1" operator="containsText" text="AA">
      <formula>NOT(ISERROR(SEARCH("AA",F5)))</formula>
    </cfRule>
    <cfRule type="containsText" dxfId="947" priority="26" operator="containsText" text="A">
      <formula>NOT(ISERROR(SEARCH("A",F5)))</formula>
    </cfRule>
  </conditionalFormatting>
  <conditionalFormatting sqref="H5:H15">
    <cfRule type="containsText" priority="23" stopIfTrue="1" operator="containsText" text="AA">
      <formula>NOT(ISERROR(SEARCH("AA",H5)))</formula>
    </cfRule>
    <cfRule type="containsText" dxfId="946" priority="24" operator="containsText" text="A">
      <formula>NOT(ISERROR(SEARCH("A",H5)))</formula>
    </cfRule>
  </conditionalFormatting>
  <conditionalFormatting sqref="J5:J15">
    <cfRule type="containsText" priority="21" stopIfTrue="1" operator="containsText" text="AA">
      <formula>NOT(ISERROR(SEARCH("AA",J5)))</formula>
    </cfRule>
    <cfRule type="containsText" dxfId="945" priority="22" operator="containsText" text="A">
      <formula>NOT(ISERROR(SEARCH("A",J5)))</formula>
    </cfRule>
  </conditionalFormatting>
  <conditionalFormatting sqref="L5:L15">
    <cfRule type="containsText" priority="19" stopIfTrue="1" operator="containsText" text="AA">
      <formula>NOT(ISERROR(SEARCH("AA",L5)))</formula>
    </cfRule>
    <cfRule type="containsText" dxfId="944" priority="20" operator="containsText" text="A">
      <formula>NOT(ISERROR(SEARCH("A",L5)))</formula>
    </cfRule>
  </conditionalFormatting>
  <conditionalFormatting sqref="F25:F44">
    <cfRule type="containsText" priority="17" stopIfTrue="1" operator="containsText" text="AA">
      <formula>NOT(ISERROR(SEARCH("AA",F25)))</formula>
    </cfRule>
    <cfRule type="containsText" dxfId="943" priority="18" operator="containsText" text="A">
      <formula>NOT(ISERROR(SEARCH("A",F25)))</formula>
    </cfRule>
  </conditionalFormatting>
  <conditionalFormatting sqref="H25:H44">
    <cfRule type="containsText" priority="15" stopIfTrue="1" operator="containsText" text="AA">
      <formula>NOT(ISERROR(SEARCH("AA",H25)))</formula>
    </cfRule>
    <cfRule type="containsText" dxfId="942" priority="16" operator="containsText" text="A">
      <formula>NOT(ISERROR(SEARCH("A",H25)))</formula>
    </cfRule>
  </conditionalFormatting>
  <conditionalFormatting sqref="J25:J44">
    <cfRule type="containsText" priority="13" stopIfTrue="1" operator="containsText" text="AA">
      <formula>NOT(ISERROR(SEARCH("AA",J25)))</formula>
    </cfRule>
    <cfRule type="containsText" dxfId="941" priority="14" operator="containsText" text="A">
      <formula>NOT(ISERROR(SEARCH("A",J25)))</formula>
    </cfRule>
  </conditionalFormatting>
  <conditionalFormatting sqref="L25:L44">
    <cfRule type="containsText" priority="11" stopIfTrue="1" operator="containsText" text="AA">
      <formula>NOT(ISERROR(SEARCH("AA",L25)))</formula>
    </cfRule>
    <cfRule type="containsText" dxfId="940" priority="12" operator="containsText" text="A">
      <formula>NOT(ISERROR(SEARCH("A",L25)))</formula>
    </cfRule>
  </conditionalFormatting>
  <conditionalFormatting sqref="F54:F82">
    <cfRule type="containsText" priority="9" stopIfTrue="1" operator="containsText" text="AA">
      <formula>NOT(ISERROR(SEARCH("AA",F54)))</formula>
    </cfRule>
    <cfRule type="containsText" dxfId="939" priority="10" operator="containsText" text="A">
      <formula>NOT(ISERROR(SEARCH("A",F54)))</formula>
    </cfRule>
  </conditionalFormatting>
  <conditionalFormatting sqref="H54:H82">
    <cfRule type="containsText" priority="7" stopIfTrue="1" operator="containsText" text="AA">
      <formula>NOT(ISERROR(SEARCH("AA",H54)))</formula>
    </cfRule>
    <cfRule type="containsText" dxfId="938" priority="8" operator="containsText" text="A">
      <formula>NOT(ISERROR(SEARCH("A",H54)))</formula>
    </cfRule>
  </conditionalFormatting>
  <conditionalFormatting sqref="J54:J82">
    <cfRule type="containsText" priority="5" stopIfTrue="1" operator="containsText" text="AA">
      <formula>NOT(ISERROR(SEARCH("AA",J54)))</formula>
    </cfRule>
    <cfRule type="containsText" dxfId="937" priority="6" operator="containsText" text="A">
      <formula>NOT(ISERROR(SEARCH("A",J54)))</formula>
    </cfRule>
  </conditionalFormatting>
  <conditionalFormatting sqref="Q5:Q15">
    <cfRule type="containsBlanks" priority="1" stopIfTrue="1">
      <formula>LEN(TRIM(Q5))=0</formula>
    </cfRule>
    <cfRule type="cellIs" dxfId="936" priority="2" stopIfTrue="1" operator="greaterThan">
      <formula>0</formula>
    </cfRule>
  </conditionalFormatting>
  <pageMargins left="0.5" right="0.5" top="0.5" bottom="0.5" header="0.3" footer="0.3"/>
  <pageSetup scale="90" fitToWidth="0" fitToHeight="0" orientation="landscape" horizontalDpi="4294967293" verticalDpi="1200" r:id="rId1"/>
  <rowBreaks count="3" manualBreakCount="3">
    <brk id="20" max="17" man="1"/>
    <brk id="49" max="17" man="1"/>
    <brk id="87"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2C2F8-81A1-4A47-9100-B90D34917305}">
  <sheetPr codeName="Sheet11"/>
  <dimension ref="A1:AF145"/>
  <sheetViews>
    <sheetView topLeftCell="B1" zoomScaleNormal="100" workbookViewId="0">
      <selection activeCell="B1" sqref="B1:R1"/>
    </sheetView>
  </sheetViews>
  <sheetFormatPr defaultColWidth="9.109375" defaultRowHeight="13.2"/>
  <cols>
    <col min="1" max="1" width="0" style="163" hidden="1" customWidth="1"/>
    <col min="2" max="2" width="15.77734375" style="37" customWidth="1"/>
    <col min="3" max="3" width="15.77734375" style="6" customWidth="1"/>
    <col min="4" max="4" width="9.21875" style="22" customWidth="1"/>
    <col min="5" max="5" width="5.77734375" style="312" customWidth="1"/>
    <col min="6" max="6" width="5.77734375" style="31" customWidth="1"/>
    <col min="7" max="7" width="5.77734375" style="312" customWidth="1"/>
    <col min="8" max="8" width="5.77734375" style="31" customWidth="1"/>
    <col min="9" max="9" width="5.77734375" style="307" customWidth="1"/>
    <col min="10" max="10" width="5.77734375" style="5" customWidth="1"/>
    <col min="11" max="11" width="5.77734375" style="307" customWidth="1"/>
    <col min="12" max="12" width="5.77734375" style="5" customWidth="1"/>
    <col min="13" max="18" width="8.77734375" style="5" customWidth="1"/>
    <col min="19" max="19" width="5.77734375" style="163" customWidth="1"/>
    <col min="20" max="16384" width="9.109375" style="163"/>
  </cols>
  <sheetData>
    <row r="1" spans="1:18" ht="30" customHeight="1" thickBot="1">
      <c r="B1" s="493" t="s">
        <v>581</v>
      </c>
      <c r="C1" s="493"/>
      <c r="D1" s="493"/>
      <c r="E1" s="493"/>
      <c r="F1" s="493"/>
      <c r="G1" s="493"/>
      <c r="H1" s="493"/>
      <c r="I1" s="493"/>
      <c r="J1" s="493"/>
      <c r="K1" s="493"/>
      <c r="L1" s="493"/>
      <c r="M1" s="493"/>
      <c r="N1" s="493"/>
      <c r="O1" s="493"/>
      <c r="P1" s="493"/>
      <c r="Q1" s="493"/>
      <c r="R1" s="493"/>
    </row>
    <row r="2" spans="1:18" ht="28.2" customHeight="1">
      <c r="B2" s="1" t="s">
        <v>0</v>
      </c>
      <c r="C2" s="160" t="s">
        <v>505</v>
      </c>
      <c r="D2" s="160" t="s">
        <v>21</v>
      </c>
      <c r="E2" s="477" t="s">
        <v>595</v>
      </c>
      <c r="F2" s="478"/>
      <c r="G2" s="478"/>
      <c r="H2" s="478"/>
      <c r="I2" s="477" t="s">
        <v>594</v>
      </c>
      <c r="J2" s="478"/>
      <c r="K2" s="478"/>
      <c r="L2" s="478"/>
      <c r="M2" s="477" t="s">
        <v>590</v>
      </c>
      <c r="N2" s="478"/>
      <c r="O2" s="478"/>
      <c r="P2" s="477" t="s">
        <v>591</v>
      </c>
      <c r="Q2" s="478"/>
      <c r="R2" s="478"/>
    </row>
    <row r="3" spans="1:18" ht="20.100000000000001" customHeight="1" thickBot="1">
      <c r="B3" s="2"/>
      <c r="C3" s="161"/>
      <c r="D3" s="161"/>
      <c r="E3" s="480" t="s">
        <v>269</v>
      </c>
      <c r="F3" s="481"/>
      <c r="G3" s="482" t="s">
        <v>81</v>
      </c>
      <c r="H3" s="481"/>
      <c r="I3" s="483" t="s">
        <v>85</v>
      </c>
      <c r="J3" s="481"/>
      <c r="K3" s="481" t="s">
        <v>81</v>
      </c>
      <c r="L3" s="481"/>
      <c r="M3" s="330" t="s">
        <v>525</v>
      </c>
      <c r="N3" s="328" t="s">
        <v>526</v>
      </c>
      <c r="O3" s="328" t="s">
        <v>527</v>
      </c>
      <c r="P3" s="330" t="s">
        <v>525</v>
      </c>
      <c r="Q3" s="328" t="s">
        <v>526</v>
      </c>
      <c r="R3" s="328" t="s">
        <v>527</v>
      </c>
    </row>
    <row r="4" spans="1:18" s="181" customFormat="1">
      <c r="B4" s="387" t="s">
        <v>447</v>
      </c>
      <c r="C4" s="402"/>
      <c r="D4" s="402"/>
      <c r="E4" s="266"/>
      <c r="F4" s="192"/>
      <c r="G4" s="266"/>
      <c r="H4" s="192"/>
      <c r="I4" s="267"/>
      <c r="J4" s="193"/>
      <c r="K4" s="267"/>
      <c r="L4" s="193"/>
      <c r="M4" s="243"/>
      <c r="N4" s="243"/>
      <c r="O4" s="243"/>
      <c r="P4" s="243"/>
      <c r="Q4" s="243"/>
      <c r="R4" s="243"/>
    </row>
    <row r="5" spans="1:18">
      <c r="A5" s="3" t="s">
        <v>322</v>
      </c>
      <c r="B5" s="339" t="str">
        <f t="shared" ref="B5:B15" si="0">VLOOKUP(A5,VL_CCVT,4,FALSE)</f>
        <v>Impact</v>
      </c>
      <c r="C5" s="164" t="str">
        <f t="shared" ref="C5:C15" si="1">VLOOKUP(A5,VL_CCVT,3,FALSE)</f>
        <v>Collards</v>
      </c>
      <c r="D5" s="165" t="str">
        <f t="shared" ref="D5:D15" si="2">VLOOKUP(A5,VL_CCVT,2,FALSE)</f>
        <v>Brassica</v>
      </c>
      <c r="E5" s="258">
        <v>0.60436978124638252</v>
      </c>
      <c r="F5" s="169" t="s">
        <v>350</v>
      </c>
      <c r="G5" s="258">
        <v>0.71704889300418273</v>
      </c>
      <c r="H5" s="169" t="s">
        <v>115</v>
      </c>
      <c r="I5" s="258">
        <v>2.080000000000001</v>
      </c>
      <c r="J5" s="169" t="s">
        <v>207</v>
      </c>
      <c r="K5" s="258">
        <v>1.6783999999999994</v>
      </c>
      <c r="L5" s="169" t="s">
        <v>100</v>
      </c>
      <c r="M5" s="313">
        <v>1</v>
      </c>
      <c r="N5" s="313">
        <v>1</v>
      </c>
      <c r="O5" s="313">
        <v>10</v>
      </c>
      <c r="P5" s="313">
        <v>1</v>
      </c>
      <c r="Q5" s="313">
        <v>2</v>
      </c>
      <c r="R5" s="313">
        <v>17</v>
      </c>
    </row>
    <row r="6" spans="1:18">
      <c r="A6" s="3" t="s">
        <v>323</v>
      </c>
      <c r="B6" s="340" t="str">
        <f t="shared" si="0"/>
        <v>Extender</v>
      </c>
      <c r="C6" s="28" t="str">
        <f t="shared" si="1"/>
        <v>Hyb. Brassica</v>
      </c>
      <c r="D6" s="29" t="str">
        <f t="shared" si="2"/>
        <v>Brassica</v>
      </c>
      <c r="E6" s="259">
        <v>0.52242133633161891</v>
      </c>
      <c r="F6" s="167" t="s">
        <v>153</v>
      </c>
      <c r="G6" s="259">
        <v>1.321418674250566</v>
      </c>
      <c r="H6" s="167" t="s">
        <v>371</v>
      </c>
      <c r="I6" s="259">
        <v>1.6197333333333339</v>
      </c>
      <c r="J6" s="167" t="s">
        <v>150</v>
      </c>
      <c r="K6" s="259">
        <v>1.402133333333333</v>
      </c>
      <c r="L6" s="167" t="s">
        <v>145</v>
      </c>
      <c r="M6" s="314">
        <v>0</v>
      </c>
      <c r="N6" s="314">
        <v>0</v>
      </c>
      <c r="O6" s="314">
        <v>4</v>
      </c>
      <c r="P6" s="314">
        <v>0</v>
      </c>
      <c r="Q6" s="314">
        <v>0</v>
      </c>
      <c r="R6" s="314">
        <v>4</v>
      </c>
    </row>
    <row r="7" spans="1:18">
      <c r="A7" s="3" t="s">
        <v>318</v>
      </c>
      <c r="B7" s="339" t="str">
        <f t="shared" si="0"/>
        <v>Viva</v>
      </c>
      <c r="C7" s="164" t="str">
        <f t="shared" si="1"/>
        <v>Hyb. Brassica</v>
      </c>
      <c r="D7" s="165" t="str">
        <f t="shared" si="2"/>
        <v>Brassica</v>
      </c>
      <c r="E7" s="258">
        <v>0.81948444914763741</v>
      </c>
      <c r="F7" s="169" t="s">
        <v>361</v>
      </c>
      <c r="G7" s="258">
        <v>1.7004302319813491</v>
      </c>
      <c r="H7" s="169" t="s">
        <v>421</v>
      </c>
      <c r="I7" s="258">
        <v>1.8757333333333339</v>
      </c>
      <c r="J7" s="169" t="s">
        <v>98</v>
      </c>
      <c r="K7" s="258">
        <v>1.1840000000000002</v>
      </c>
      <c r="L7" s="169" t="s">
        <v>118</v>
      </c>
      <c r="M7" s="313">
        <v>0</v>
      </c>
      <c r="N7" s="313">
        <v>1</v>
      </c>
      <c r="O7" s="313">
        <v>9</v>
      </c>
      <c r="P7" s="313">
        <v>0</v>
      </c>
      <c r="Q7" s="313">
        <v>0</v>
      </c>
      <c r="R7" s="313">
        <v>6</v>
      </c>
    </row>
    <row r="8" spans="1:18">
      <c r="A8" s="3" t="s">
        <v>326</v>
      </c>
      <c r="B8" s="340" t="str">
        <f t="shared" si="0"/>
        <v>Vivant</v>
      </c>
      <c r="C8" s="28" t="str">
        <f t="shared" si="1"/>
        <v>Hyb. Brassica</v>
      </c>
      <c r="D8" s="29" t="str">
        <f t="shared" si="2"/>
        <v>Brassica</v>
      </c>
      <c r="E8" s="259">
        <v>0.29706311281601833</v>
      </c>
      <c r="F8" s="167" t="s">
        <v>366</v>
      </c>
      <c r="G8" s="259">
        <v>0.7068053373898372</v>
      </c>
      <c r="H8" s="167" t="s">
        <v>108</v>
      </c>
      <c r="I8" s="259">
        <v>2.1690666666666671</v>
      </c>
      <c r="J8" s="167" t="s">
        <v>402</v>
      </c>
      <c r="K8" s="259">
        <v>1.581333333333333</v>
      </c>
      <c r="L8" s="167" t="s">
        <v>110</v>
      </c>
      <c r="M8" s="314">
        <v>0</v>
      </c>
      <c r="N8" s="314">
        <v>1</v>
      </c>
      <c r="O8" s="314">
        <v>5</v>
      </c>
      <c r="P8" s="314">
        <v>0</v>
      </c>
      <c r="Q8" s="314">
        <v>1</v>
      </c>
      <c r="R8" s="314">
        <v>7</v>
      </c>
    </row>
    <row r="9" spans="1:18">
      <c r="A9" s="3" t="s">
        <v>310</v>
      </c>
      <c r="B9" s="339" t="str">
        <f t="shared" si="0"/>
        <v>Aerifi</v>
      </c>
      <c r="C9" s="164" t="str">
        <f t="shared" si="1"/>
        <v>Radish</v>
      </c>
      <c r="D9" s="165" t="str">
        <f t="shared" si="2"/>
        <v>Brassica</v>
      </c>
      <c r="E9" s="258">
        <v>0.76826667107591007</v>
      </c>
      <c r="F9" s="169" t="s">
        <v>380</v>
      </c>
      <c r="G9" s="258">
        <v>1.7721351212817673</v>
      </c>
      <c r="H9" s="169" t="s">
        <v>175</v>
      </c>
      <c r="I9" s="258">
        <v>1.5952000000000002</v>
      </c>
      <c r="J9" s="169" t="s">
        <v>150</v>
      </c>
      <c r="K9" s="258">
        <v>1.2650666666666666</v>
      </c>
      <c r="L9" s="169" t="s">
        <v>204</v>
      </c>
      <c r="M9" s="313">
        <v>0</v>
      </c>
      <c r="N9" s="313">
        <v>1</v>
      </c>
      <c r="O9" s="313">
        <v>6</v>
      </c>
      <c r="P9" s="313">
        <v>0</v>
      </c>
      <c r="Q9" s="313">
        <v>0</v>
      </c>
      <c r="R9" s="313">
        <v>10</v>
      </c>
    </row>
    <row r="10" spans="1:18">
      <c r="A10" s="3" t="s">
        <v>313</v>
      </c>
      <c r="B10" s="340" t="str">
        <f t="shared" si="0"/>
        <v>Digger</v>
      </c>
      <c r="C10" s="28" t="str">
        <f t="shared" si="1"/>
        <v>Radish</v>
      </c>
      <c r="D10" s="29" t="str">
        <f t="shared" si="2"/>
        <v>Brassica</v>
      </c>
      <c r="E10" s="259">
        <v>0.69656178177549177</v>
      </c>
      <c r="F10" s="167" t="s">
        <v>372</v>
      </c>
      <c r="G10" s="259">
        <v>2.0691982340977861</v>
      </c>
      <c r="H10" s="167" t="s">
        <v>359</v>
      </c>
      <c r="I10" s="259">
        <v>1.8544000000000009</v>
      </c>
      <c r="J10" s="167" t="s">
        <v>98</v>
      </c>
      <c r="K10" s="259">
        <v>1.3962666666666661</v>
      </c>
      <c r="L10" s="167" t="s">
        <v>145</v>
      </c>
      <c r="M10" s="314">
        <v>0</v>
      </c>
      <c r="N10" s="314">
        <v>1</v>
      </c>
      <c r="O10" s="314">
        <v>8</v>
      </c>
      <c r="P10" s="314">
        <v>0</v>
      </c>
      <c r="Q10" s="314">
        <v>1</v>
      </c>
      <c r="R10" s="314">
        <v>15</v>
      </c>
    </row>
    <row r="11" spans="1:18">
      <c r="A11" s="3" t="s">
        <v>317</v>
      </c>
      <c r="B11" s="339" t="str">
        <f t="shared" si="0"/>
        <v>Driller</v>
      </c>
      <c r="C11" s="164" t="str">
        <f t="shared" si="1"/>
        <v>Radish</v>
      </c>
      <c r="D11" s="165" t="str">
        <f t="shared" si="2"/>
        <v>Brassica</v>
      </c>
      <c r="E11" s="258">
        <v>0.43022933580250955</v>
      </c>
      <c r="F11" s="169" t="s">
        <v>99</v>
      </c>
      <c r="G11" s="258">
        <v>1.7926222325104582</v>
      </c>
      <c r="H11" s="169" t="s">
        <v>175</v>
      </c>
      <c r="I11" s="258">
        <v>1.7493333333333341</v>
      </c>
      <c r="J11" s="169" t="s">
        <v>126</v>
      </c>
      <c r="K11" s="258">
        <v>1.3644938818506265</v>
      </c>
      <c r="L11" s="169" t="s">
        <v>149</v>
      </c>
      <c r="M11" s="313">
        <v>0</v>
      </c>
      <c r="N11" s="313">
        <v>0</v>
      </c>
      <c r="O11" s="313">
        <v>4</v>
      </c>
      <c r="P11" s="313">
        <v>0</v>
      </c>
      <c r="Q11" s="313">
        <v>1</v>
      </c>
      <c r="R11" s="313">
        <v>13</v>
      </c>
    </row>
    <row r="12" spans="1:18">
      <c r="A12" s="3" t="s">
        <v>305</v>
      </c>
      <c r="B12" s="340" t="str">
        <f t="shared" si="0"/>
        <v>SERALPHA</v>
      </c>
      <c r="C12" s="28" t="str">
        <f t="shared" si="1"/>
        <v>Radish</v>
      </c>
      <c r="D12" s="29" t="str">
        <f t="shared" si="2"/>
        <v>Brassica</v>
      </c>
      <c r="E12" s="259">
        <v>0.88094578283371017</v>
      </c>
      <c r="F12" s="167" t="s">
        <v>188</v>
      </c>
      <c r="G12" s="259">
        <v>2.6018631260437517</v>
      </c>
      <c r="H12" s="167" t="s">
        <v>214</v>
      </c>
      <c r="I12" s="259">
        <v>1.7760000000000009</v>
      </c>
      <c r="J12" s="167" t="s">
        <v>126</v>
      </c>
      <c r="K12" s="259">
        <v>1.3973333333333329</v>
      </c>
      <c r="L12" s="167" t="s">
        <v>145</v>
      </c>
      <c r="M12" s="314">
        <v>0</v>
      </c>
      <c r="N12" s="314">
        <v>1</v>
      </c>
      <c r="O12" s="314">
        <v>9</v>
      </c>
      <c r="P12" s="314">
        <v>0</v>
      </c>
      <c r="Q12" s="314">
        <v>1</v>
      </c>
      <c r="R12" s="314">
        <v>20</v>
      </c>
    </row>
    <row r="13" spans="1:18">
      <c r="A13" s="3" t="s">
        <v>306</v>
      </c>
      <c r="B13" s="339" t="str">
        <f t="shared" si="0"/>
        <v>SERWF19</v>
      </c>
      <c r="C13" s="164" t="str">
        <f t="shared" si="1"/>
        <v>Radish</v>
      </c>
      <c r="D13" s="165" t="str">
        <f t="shared" si="2"/>
        <v>Brassica</v>
      </c>
      <c r="E13" s="258">
        <v>0.99362489459151049</v>
      </c>
      <c r="F13" s="169" t="s">
        <v>341</v>
      </c>
      <c r="G13" s="258">
        <v>1.9667626779543321</v>
      </c>
      <c r="H13" s="169" t="s">
        <v>359</v>
      </c>
      <c r="I13" s="258">
        <v>1.6837333333333337</v>
      </c>
      <c r="J13" s="169" t="s">
        <v>354</v>
      </c>
      <c r="K13" s="258">
        <v>1.1343999999999999</v>
      </c>
      <c r="L13" s="169" t="s">
        <v>233</v>
      </c>
      <c r="M13" s="313">
        <v>0</v>
      </c>
      <c r="N13" s="313">
        <v>1</v>
      </c>
      <c r="O13" s="313">
        <v>8</v>
      </c>
      <c r="P13" s="313">
        <v>0</v>
      </c>
      <c r="Q13" s="313">
        <v>0</v>
      </c>
      <c r="R13" s="313">
        <v>6</v>
      </c>
    </row>
    <row r="14" spans="1:18">
      <c r="A14" s="3" t="s">
        <v>314</v>
      </c>
      <c r="B14" s="340" t="str">
        <f t="shared" si="0"/>
        <v>Smart</v>
      </c>
      <c r="C14" s="28" t="str">
        <f t="shared" si="1"/>
        <v>Radish</v>
      </c>
      <c r="D14" s="29" t="str">
        <f t="shared" si="2"/>
        <v>Brassica</v>
      </c>
      <c r="E14" s="259">
        <v>1.1165475619636558</v>
      </c>
      <c r="F14" s="167" t="s">
        <v>107</v>
      </c>
      <c r="G14" s="259">
        <v>2.2126080126986234</v>
      </c>
      <c r="H14" s="167" t="s">
        <v>356</v>
      </c>
      <c r="I14" s="259">
        <v>1.6384000000000007</v>
      </c>
      <c r="J14" s="167" t="s">
        <v>123</v>
      </c>
      <c r="K14" s="259">
        <v>1.2794666666666663</v>
      </c>
      <c r="L14" s="167" t="s">
        <v>204</v>
      </c>
      <c r="M14" s="314">
        <v>0</v>
      </c>
      <c r="N14" s="314">
        <v>1</v>
      </c>
      <c r="O14" s="314">
        <v>8</v>
      </c>
      <c r="P14" s="314">
        <v>0</v>
      </c>
      <c r="Q14" s="314">
        <v>1</v>
      </c>
      <c r="R14" s="314">
        <v>12</v>
      </c>
    </row>
    <row r="15" spans="1:18">
      <c r="A15" s="3" t="s">
        <v>319</v>
      </c>
      <c r="B15" s="339" t="str">
        <f t="shared" si="0"/>
        <v>Jackpot </v>
      </c>
      <c r="C15" s="164" t="str">
        <f t="shared" si="1"/>
        <v>Turnip</v>
      </c>
      <c r="D15" s="165" t="str">
        <f t="shared" si="2"/>
        <v>Brassica</v>
      </c>
      <c r="E15" s="258">
        <v>0.67607467054680082</v>
      </c>
      <c r="F15" s="169" t="s">
        <v>362</v>
      </c>
      <c r="G15" s="258">
        <v>1.3419057854792573</v>
      </c>
      <c r="H15" s="169" t="s">
        <v>371</v>
      </c>
      <c r="I15" s="258">
        <v>1.9568000000000008</v>
      </c>
      <c r="J15" s="169" t="s">
        <v>226</v>
      </c>
      <c r="K15" s="258">
        <v>1.3477333333333332</v>
      </c>
      <c r="L15" s="169" t="s">
        <v>145</v>
      </c>
      <c r="M15" s="313">
        <v>0</v>
      </c>
      <c r="N15" s="313">
        <v>1</v>
      </c>
      <c r="O15" s="313">
        <v>8</v>
      </c>
      <c r="P15" s="313">
        <v>0</v>
      </c>
      <c r="Q15" s="313">
        <v>0</v>
      </c>
      <c r="R15" s="313">
        <v>7</v>
      </c>
    </row>
    <row r="16" spans="1:18" s="181" customFormat="1">
      <c r="B16" s="388" t="s">
        <v>1</v>
      </c>
      <c r="C16" s="403"/>
      <c r="D16" s="417"/>
      <c r="E16" s="270">
        <f>AVERAGE(E5:E15)</f>
        <v>0.70959903437556793</v>
      </c>
      <c r="F16" s="173"/>
      <c r="G16" s="270">
        <f>AVERAGE(G5:G15)</f>
        <v>1.654799847881083</v>
      </c>
      <c r="H16" s="173"/>
      <c r="I16" s="270">
        <f>AVERAGE(I5:I15)</f>
        <v>1.8180363636363643</v>
      </c>
      <c r="J16" s="175"/>
      <c r="K16" s="270">
        <f>AVERAGE(K5:K15)</f>
        <v>1.3664206559258141</v>
      </c>
      <c r="L16" s="175"/>
      <c r="M16" s="315">
        <f t="shared" ref="M16:R16" si="3">AVERAGE(M5:M15)</f>
        <v>9.0909090909090912E-2</v>
      </c>
      <c r="N16" s="315">
        <f t="shared" si="3"/>
        <v>0.81818181818181823</v>
      </c>
      <c r="O16" s="315">
        <f t="shared" si="3"/>
        <v>7.1818181818181817</v>
      </c>
      <c r="P16" s="315">
        <f t="shared" si="3"/>
        <v>9.0909090909090912E-2</v>
      </c>
      <c r="Q16" s="315">
        <f t="shared" si="3"/>
        <v>0.63636363636363635</v>
      </c>
      <c r="R16" s="315">
        <f t="shared" si="3"/>
        <v>10.636363636363637</v>
      </c>
    </row>
    <row r="17" spans="1:32" s="181" customFormat="1">
      <c r="B17" s="389" t="s">
        <v>429</v>
      </c>
      <c r="C17" s="404"/>
      <c r="D17" s="418"/>
      <c r="E17" s="272">
        <f>MIN(E5:E15)</f>
        <v>0.29706311281601833</v>
      </c>
      <c r="F17" s="179"/>
      <c r="G17" s="272">
        <f>MIN(G5:G15)</f>
        <v>0.7068053373898372</v>
      </c>
      <c r="H17" s="179"/>
      <c r="I17" s="272">
        <f>MIN(I5:I15)</f>
        <v>1.5952000000000002</v>
      </c>
      <c r="J17" s="180"/>
      <c r="K17" s="272">
        <f>MIN(K5:K15)</f>
        <v>1.1343999999999999</v>
      </c>
      <c r="L17" s="180"/>
      <c r="M17" s="316">
        <f t="shared" ref="M17:R17" si="4">MIN(M5:M15)</f>
        <v>0</v>
      </c>
      <c r="N17" s="316">
        <f t="shared" si="4"/>
        <v>0</v>
      </c>
      <c r="O17" s="316">
        <f t="shared" si="4"/>
        <v>4</v>
      </c>
      <c r="P17" s="316">
        <f t="shared" si="4"/>
        <v>0</v>
      </c>
      <c r="Q17" s="316">
        <f t="shared" si="4"/>
        <v>0</v>
      </c>
      <c r="R17" s="316">
        <f t="shared" si="4"/>
        <v>4</v>
      </c>
    </row>
    <row r="18" spans="1:32" s="181" customFormat="1">
      <c r="B18" s="389" t="s">
        <v>430</v>
      </c>
      <c r="C18" s="404"/>
      <c r="D18" s="418"/>
      <c r="E18" s="272">
        <f>MAX(E5:E15)</f>
        <v>1.1165475619636558</v>
      </c>
      <c r="F18" s="179"/>
      <c r="G18" s="272">
        <f>MAX(G5:G15)</f>
        <v>2.6018631260437517</v>
      </c>
      <c r="H18" s="179"/>
      <c r="I18" s="272">
        <f>MAX(I5:I15)</f>
        <v>2.1690666666666671</v>
      </c>
      <c r="J18" s="180"/>
      <c r="K18" s="272">
        <f>MAX(K5:K15)</f>
        <v>1.6783999999999994</v>
      </c>
      <c r="L18" s="180"/>
      <c r="M18" s="316">
        <f t="shared" ref="M18:R18" si="5">MAX(M5:M15)</f>
        <v>1</v>
      </c>
      <c r="N18" s="316">
        <f t="shared" si="5"/>
        <v>1</v>
      </c>
      <c r="O18" s="316">
        <f t="shared" si="5"/>
        <v>10</v>
      </c>
      <c r="P18" s="316">
        <f t="shared" si="5"/>
        <v>1</v>
      </c>
      <c r="Q18" s="316">
        <f t="shared" si="5"/>
        <v>2</v>
      </c>
      <c r="R18" s="316">
        <f t="shared" si="5"/>
        <v>20</v>
      </c>
    </row>
    <row r="19" spans="1:32" s="181" customFormat="1" ht="13.8" thickBot="1">
      <c r="B19" s="390" t="s">
        <v>431</v>
      </c>
      <c r="C19" s="405"/>
      <c r="D19" s="419"/>
      <c r="E19" s="274">
        <f>E18-E17</f>
        <v>0.81948444914763741</v>
      </c>
      <c r="F19" s="184"/>
      <c r="G19" s="274">
        <f>G18-G17</f>
        <v>1.8950577886539146</v>
      </c>
      <c r="H19" s="184"/>
      <c r="I19" s="274">
        <f>I18-I17</f>
        <v>0.57386666666666697</v>
      </c>
      <c r="J19" s="186"/>
      <c r="K19" s="274">
        <f>K18-K17</f>
        <v>0.54399999999999959</v>
      </c>
      <c r="L19" s="186"/>
      <c r="M19" s="317">
        <f t="shared" ref="M19:R19" si="6">M18-M17</f>
        <v>1</v>
      </c>
      <c r="N19" s="317">
        <f t="shared" si="6"/>
        <v>1</v>
      </c>
      <c r="O19" s="317">
        <f t="shared" si="6"/>
        <v>6</v>
      </c>
      <c r="P19" s="317">
        <f t="shared" si="6"/>
        <v>1</v>
      </c>
      <c r="Q19" s="317">
        <f t="shared" si="6"/>
        <v>2</v>
      </c>
      <c r="R19" s="317">
        <f t="shared" si="6"/>
        <v>16</v>
      </c>
    </row>
    <row r="20" spans="1:32" s="248" customFormat="1" ht="64.2" customHeight="1">
      <c r="B20" s="486" t="s">
        <v>555</v>
      </c>
      <c r="C20" s="486"/>
      <c r="D20" s="486"/>
      <c r="E20" s="486"/>
      <c r="F20" s="486"/>
      <c r="G20" s="486"/>
      <c r="H20" s="486"/>
      <c r="I20" s="486"/>
      <c r="J20" s="486"/>
      <c r="K20" s="486"/>
      <c r="L20" s="486"/>
      <c r="M20" s="486"/>
      <c r="N20" s="486"/>
      <c r="O20" s="486"/>
      <c r="P20" s="486"/>
      <c r="Q20" s="486"/>
      <c r="R20" s="486"/>
      <c r="S20" s="276"/>
      <c r="T20" s="276"/>
      <c r="AF20" s="248" t="s">
        <v>3</v>
      </c>
    </row>
    <row r="21" spans="1:32" s="166" customFormat="1" ht="30" customHeight="1" thickBot="1">
      <c r="B21" s="493" t="s">
        <v>582</v>
      </c>
      <c r="C21" s="493"/>
      <c r="D21" s="493"/>
      <c r="E21" s="493"/>
      <c r="F21" s="493"/>
      <c r="G21" s="493"/>
      <c r="H21" s="493"/>
      <c r="I21" s="493"/>
      <c r="J21" s="493"/>
      <c r="K21" s="493"/>
      <c r="L21" s="493"/>
      <c r="M21" s="493"/>
      <c r="N21" s="493"/>
      <c r="O21" s="493"/>
      <c r="P21" s="493"/>
      <c r="Q21" s="493"/>
      <c r="R21" s="493"/>
    </row>
    <row r="22" spans="1:32" ht="28.2" customHeight="1">
      <c r="B22" s="1" t="s">
        <v>0</v>
      </c>
      <c r="C22" s="160" t="s">
        <v>505</v>
      </c>
      <c r="D22" s="160" t="s">
        <v>21</v>
      </c>
      <c r="E22" s="477" t="s">
        <v>595</v>
      </c>
      <c r="F22" s="478"/>
      <c r="G22" s="478"/>
      <c r="H22" s="478"/>
      <c r="I22" s="477" t="s">
        <v>594</v>
      </c>
      <c r="J22" s="478"/>
      <c r="K22" s="478"/>
      <c r="L22" s="478"/>
      <c r="M22" s="477" t="s">
        <v>590</v>
      </c>
      <c r="N22" s="478"/>
      <c r="O22" s="478"/>
      <c r="P22" s="477" t="s">
        <v>591</v>
      </c>
      <c r="Q22" s="478"/>
      <c r="R22" s="478"/>
    </row>
    <row r="23" spans="1:32" ht="19.8" customHeight="1" thickBot="1">
      <c r="B23" s="2"/>
      <c r="C23" s="161"/>
      <c r="D23" s="161"/>
      <c r="E23" s="480" t="s">
        <v>269</v>
      </c>
      <c r="F23" s="481"/>
      <c r="G23" s="482" t="s">
        <v>81</v>
      </c>
      <c r="H23" s="481"/>
      <c r="I23" s="483" t="s">
        <v>85</v>
      </c>
      <c r="J23" s="481"/>
      <c r="K23" s="481" t="s">
        <v>81</v>
      </c>
      <c r="L23" s="481"/>
      <c r="M23" s="330" t="s">
        <v>525</v>
      </c>
      <c r="N23" s="328" t="s">
        <v>526</v>
      </c>
      <c r="O23" s="328" t="s">
        <v>527</v>
      </c>
      <c r="P23" s="330" t="s">
        <v>525</v>
      </c>
      <c r="Q23" s="328" t="s">
        <v>526</v>
      </c>
      <c r="R23" s="328" t="s">
        <v>527</v>
      </c>
    </row>
    <row r="24" spans="1:32" s="181" customFormat="1">
      <c r="B24" s="391" t="s">
        <v>448</v>
      </c>
      <c r="C24" s="406"/>
      <c r="D24" s="406"/>
      <c r="E24" s="277"/>
      <c r="F24" s="189"/>
      <c r="G24" s="277"/>
      <c r="H24" s="189"/>
      <c r="I24" s="278"/>
      <c r="J24" s="190"/>
      <c r="K24" s="278"/>
      <c r="L24" s="190"/>
      <c r="M24" s="245"/>
      <c r="N24" s="245"/>
      <c r="O24" s="245"/>
      <c r="P24" s="245"/>
      <c r="Q24" s="245"/>
      <c r="R24" s="245"/>
    </row>
    <row r="25" spans="1:32">
      <c r="A25" s="3" t="s">
        <v>316</v>
      </c>
      <c r="B25" s="339" t="str">
        <f t="shared" ref="B25:B44" si="7">VLOOKUP(A25,VL_CCVT,4,FALSE)</f>
        <v>Centurion</v>
      </c>
      <c r="C25" s="164" t="str">
        <f t="shared" ref="C25:C44" si="8">VLOOKUP(A25,VL_CCVT,3,FALSE)</f>
        <v>Annual Ryegrass</v>
      </c>
      <c r="D25" s="165" t="str">
        <f t="shared" ref="D25:D44" si="9">VLOOKUP(A25,VL_CCVT,2,FALSE)</f>
        <v>Cereal</v>
      </c>
      <c r="E25" s="258">
        <v>0.33803733527340007</v>
      </c>
      <c r="F25" s="168" t="s">
        <v>201</v>
      </c>
      <c r="G25" s="258">
        <v>0.66583111493245528</v>
      </c>
      <c r="H25" s="168" t="s">
        <v>108</v>
      </c>
      <c r="I25" s="258">
        <v>1.4645333333333348</v>
      </c>
      <c r="J25" s="168" t="s">
        <v>135</v>
      </c>
      <c r="K25" s="258">
        <v>1.1237333333333326</v>
      </c>
      <c r="L25" s="168" t="s">
        <v>233</v>
      </c>
      <c r="M25" s="313">
        <v>0</v>
      </c>
      <c r="N25" s="313">
        <v>0</v>
      </c>
      <c r="O25" s="313">
        <v>3</v>
      </c>
      <c r="P25" s="313">
        <v>0</v>
      </c>
      <c r="Q25" s="313">
        <v>0</v>
      </c>
      <c r="R25" s="313">
        <v>4</v>
      </c>
    </row>
    <row r="26" spans="1:32">
      <c r="A26" s="3" t="s">
        <v>328</v>
      </c>
      <c r="B26" s="340" t="str">
        <f t="shared" si="7"/>
        <v>Lowboy</v>
      </c>
      <c r="C26" s="28" t="str">
        <f t="shared" si="8"/>
        <v>Annual Ryegrass</v>
      </c>
      <c r="D26" s="29" t="str">
        <f t="shared" si="9"/>
        <v>Cereal</v>
      </c>
      <c r="E26" s="259">
        <v>7.1704889300417698E-2</v>
      </c>
      <c r="F26" s="170" t="s">
        <v>246</v>
      </c>
      <c r="G26" s="259">
        <v>0.21511466790125541</v>
      </c>
      <c r="H26" s="170" t="s">
        <v>388</v>
      </c>
      <c r="I26" s="259">
        <v>1.7290666666666674</v>
      </c>
      <c r="J26" s="170" t="s">
        <v>126</v>
      </c>
      <c r="K26" s="259">
        <v>1.271319063396255</v>
      </c>
      <c r="L26" s="170" t="s">
        <v>123</v>
      </c>
      <c r="M26" s="314">
        <v>0</v>
      </c>
      <c r="N26" s="314">
        <v>0</v>
      </c>
      <c r="O26" s="314">
        <v>1</v>
      </c>
      <c r="P26" s="314">
        <v>0</v>
      </c>
      <c r="Q26" s="314">
        <v>0</v>
      </c>
      <c r="R26" s="314">
        <v>2</v>
      </c>
    </row>
    <row r="27" spans="1:32">
      <c r="A27" s="3" t="s">
        <v>302</v>
      </c>
      <c r="B27" s="339">
        <f t="shared" si="7"/>
        <v>140760</v>
      </c>
      <c r="C27" s="164" t="str">
        <f t="shared" si="8"/>
        <v>Barley</v>
      </c>
      <c r="D27" s="165" t="str">
        <f t="shared" si="9"/>
        <v>Cereal</v>
      </c>
      <c r="E27" s="258">
        <v>0.69656178177549177</v>
      </c>
      <c r="F27" s="168" t="s">
        <v>372</v>
      </c>
      <c r="G27" s="258">
        <v>2.0487111228690948</v>
      </c>
      <c r="H27" s="168" t="s">
        <v>359</v>
      </c>
      <c r="I27" s="258">
        <v>1.0741333333333343</v>
      </c>
      <c r="J27" s="168" t="s">
        <v>212</v>
      </c>
      <c r="K27" s="258">
        <v>0.78133333333333321</v>
      </c>
      <c r="L27" s="168" t="s">
        <v>250</v>
      </c>
      <c r="M27" s="313">
        <v>0</v>
      </c>
      <c r="N27" s="313">
        <v>0</v>
      </c>
      <c r="O27" s="313">
        <v>1</v>
      </c>
      <c r="P27" s="313">
        <v>0</v>
      </c>
      <c r="Q27" s="313">
        <v>-1</v>
      </c>
      <c r="R27" s="313">
        <v>-2</v>
      </c>
    </row>
    <row r="28" spans="1:32">
      <c r="A28" s="3" t="s">
        <v>304</v>
      </c>
      <c r="B28" s="340">
        <f t="shared" si="7"/>
        <v>140789</v>
      </c>
      <c r="C28" s="28" t="str">
        <f t="shared" si="8"/>
        <v>Barley</v>
      </c>
      <c r="D28" s="29" t="str">
        <f t="shared" si="9"/>
        <v>Cereal</v>
      </c>
      <c r="E28" s="259">
        <v>1.116547561963656</v>
      </c>
      <c r="F28" s="170" t="s">
        <v>107</v>
      </c>
      <c r="G28" s="259">
        <v>2.1613902346268943</v>
      </c>
      <c r="H28" s="170" t="s">
        <v>359</v>
      </c>
      <c r="I28" s="259">
        <v>1.2160000000000011</v>
      </c>
      <c r="J28" s="170" t="s">
        <v>238</v>
      </c>
      <c r="K28" s="259">
        <v>0.9</v>
      </c>
      <c r="L28" s="170" t="s">
        <v>245</v>
      </c>
      <c r="M28" s="314">
        <v>0</v>
      </c>
      <c r="N28" s="314">
        <v>0</v>
      </c>
      <c r="O28" s="314">
        <v>4</v>
      </c>
      <c r="P28" s="314">
        <v>0</v>
      </c>
      <c r="Q28" s="314">
        <v>0</v>
      </c>
      <c r="R28" s="314">
        <v>1</v>
      </c>
    </row>
    <row r="29" spans="1:32">
      <c r="A29" s="3" t="s">
        <v>309</v>
      </c>
      <c r="B29" s="339">
        <f t="shared" si="7"/>
        <v>140797</v>
      </c>
      <c r="C29" s="164" t="str">
        <f t="shared" si="8"/>
        <v>Barley</v>
      </c>
      <c r="D29" s="165" t="str">
        <f t="shared" si="9"/>
        <v>Cereal</v>
      </c>
      <c r="E29" s="258">
        <v>0.73753600423287369</v>
      </c>
      <c r="F29" s="168" t="s">
        <v>380</v>
      </c>
      <c r="G29" s="258">
        <v>1.7414044544387306</v>
      </c>
      <c r="H29" s="168" t="s">
        <v>178</v>
      </c>
      <c r="I29" s="258">
        <v>1.1877333333333344</v>
      </c>
      <c r="J29" s="168" t="s">
        <v>151</v>
      </c>
      <c r="K29" s="258">
        <v>0.90186666666666615</v>
      </c>
      <c r="L29" s="168" t="s">
        <v>245</v>
      </c>
      <c r="M29" s="313">
        <v>0</v>
      </c>
      <c r="N29" s="313">
        <v>0</v>
      </c>
      <c r="O29" s="313">
        <v>2</v>
      </c>
      <c r="P29" s="313">
        <v>0</v>
      </c>
      <c r="Q29" s="313">
        <v>0</v>
      </c>
      <c r="R29" s="313">
        <v>0</v>
      </c>
    </row>
    <row r="30" spans="1:32">
      <c r="A30" s="3" t="s">
        <v>307</v>
      </c>
      <c r="B30" s="340" t="str">
        <f t="shared" si="7"/>
        <v>SB255</v>
      </c>
      <c r="C30" s="28" t="str">
        <f t="shared" si="8"/>
        <v>Barley</v>
      </c>
      <c r="D30" s="29" t="str">
        <f t="shared" si="9"/>
        <v>Cereal</v>
      </c>
      <c r="E30" s="259">
        <v>0.59412622563203699</v>
      </c>
      <c r="F30" s="170" t="s">
        <v>350</v>
      </c>
      <c r="G30" s="259">
        <v>1.239470229335802</v>
      </c>
      <c r="H30" s="170" t="s">
        <v>346</v>
      </c>
      <c r="I30" s="259">
        <v>1.424533333333335</v>
      </c>
      <c r="J30" s="170" t="s">
        <v>148</v>
      </c>
      <c r="K30" s="259">
        <v>0.8655999999999997</v>
      </c>
      <c r="L30" s="170" t="s">
        <v>159</v>
      </c>
      <c r="M30" s="314">
        <v>0</v>
      </c>
      <c r="N30" s="314">
        <v>0</v>
      </c>
      <c r="O30" s="314">
        <v>3</v>
      </c>
      <c r="P30" s="314">
        <v>0</v>
      </c>
      <c r="Q30" s="314">
        <v>0</v>
      </c>
      <c r="R30" s="314">
        <v>1</v>
      </c>
    </row>
    <row r="31" spans="1:32">
      <c r="A31" s="3" t="s">
        <v>301</v>
      </c>
      <c r="B31" s="339" t="str">
        <f t="shared" si="7"/>
        <v>Secretariat</v>
      </c>
      <c r="C31" s="164" t="str">
        <f t="shared" si="8"/>
        <v>Barley</v>
      </c>
      <c r="D31" s="165" t="str">
        <f t="shared" si="9"/>
        <v>Cereal</v>
      </c>
      <c r="E31" s="258">
        <v>0.78875378230460103</v>
      </c>
      <c r="F31" s="168" t="s">
        <v>363</v>
      </c>
      <c r="G31" s="258">
        <v>1.690186676367003</v>
      </c>
      <c r="H31" s="168" t="s">
        <v>422</v>
      </c>
      <c r="I31" s="258">
        <v>1.4592000000000014</v>
      </c>
      <c r="J31" s="168" t="s">
        <v>233</v>
      </c>
      <c r="K31" s="258">
        <v>0.83626666666666649</v>
      </c>
      <c r="L31" s="168" t="s">
        <v>249</v>
      </c>
      <c r="M31" s="313">
        <v>0</v>
      </c>
      <c r="N31" s="313">
        <v>0</v>
      </c>
      <c r="O31" s="313">
        <v>5</v>
      </c>
      <c r="P31" s="313">
        <v>0</v>
      </c>
      <c r="Q31" s="313">
        <v>-1</v>
      </c>
      <c r="R31" s="313">
        <v>-1</v>
      </c>
    </row>
    <row r="32" spans="1:32">
      <c r="A32" s="3" t="s">
        <v>271</v>
      </c>
      <c r="B32" s="340" t="str">
        <f t="shared" si="7"/>
        <v>Bates RS4</v>
      </c>
      <c r="C32" s="28" t="str">
        <f t="shared" si="8"/>
        <v>Cereal Rye</v>
      </c>
      <c r="D32" s="29" t="str">
        <f t="shared" si="9"/>
        <v>Cereal</v>
      </c>
      <c r="E32" s="259">
        <v>2.0999289009408217</v>
      </c>
      <c r="F32" s="170" t="s">
        <v>162</v>
      </c>
      <c r="G32" s="259">
        <v>3.9232818002943177</v>
      </c>
      <c r="H32" s="170" t="s">
        <v>162</v>
      </c>
      <c r="I32" s="259">
        <v>0.96000000000000085</v>
      </c>
      <c r="J32" s="170" t="s">
        <v>257</v>
      </c>
      <c r="K32" s="259">
        <v>0.5098666666666658</v>
      </c>
      <c r="L32" s="170" t="s">
        <v>210</v>
      </c>
      <c r="M32" s="314">
        <v>0</v>
      </c>
      <c r="N32" s="314">
        <v>0</v>
      </c>
      <c r="O32" s="314">
        <v>-1</v>
      </c>
      <c r="P32" s="314">
        <v>0</v>
      </c>
      <c r="Q32" s="314">
        <v>0</v>
      </c>
      <c r="R32" s="314">
        <v>-9</v>
      </c>
    </row>
    <row r="33" spans="1:21">
      <c r="A33" s="3" t="s">
        <v>280</v>
      </c>
      <c r="B33" s="339" t="str">
        <f t="shared" si="7"/>
        <v>Elbon (1)</v>
      </c>
      <c r="C33" s="164" t="str">
        <f t="shared" si="8"/>
        <v>Cereal Rye</v>
      </c>
      <c r="D33" s="165" t="str">
        <f t="shared" si="9"/>
        <v>Cereal</v>
      </c>
      <c r="E33" s="258">
        <v>1.4750720084657476</v>
      </c>
      <c r="F33" s="168" t="s">
        <v>198</v>
      </c>
      <c r="G33" s="258">
        <v>2.8989262388597696</v>
      </c>
      <c r="H33" s="168" t="s">
        <v>161</v>
      </c>
      <c r="I33" s="258">
        <v>1.2053333333333343</v>
      </c>
      <c r="J33" s="168" t="s">
        <v>238</v>
      </c>
      <c r="K33" s="258">
        <v>0.53226666666666644</v>
      </c>
      <c r="L33" s="168" t="s">
        <v>210</v>
      </c>
      <c r="M33" s="313">
        <v>0</v>
      </c>
      <c r="N33" s="313">
        <v>0</v>
      </c>
      <c r="O33" s="313">
        <v>2</v>
      </c>
      <c r="P33" s="313">
        <v>0</v>
      </c>
      <c r="Q33" s="313">
        <v>0</v>
      </c>
      <c r="R33" s="313">
        <v>-8</v>
      </c>
    </row>
    <row r="34" spans="1:21">
      <c r="A34" s="3" t="s">
        <v>295</v>
      </c>
      <c r="B34" s="340" t="str">
        <f t="shared" si="7"/>
        <v>Elbon (2)</v>
      </c>
      <c r="C34" s="28" t="str">
        <f t="shared" si="8"/>
        <v>Cereal Rye</v>
      </c>
      <c r="D34" s="29" t="str">
        <f t="shared" si="9"/>
        <v>Cereal</v>
      </c>
      <c r="E34" s="259">
        <v>1.0345991170488922</v>
      </c>
      <c r="F34" s="170" t="s">
        <v>384</v>
      </c>
      <c r="G34" s="259">
        <v>2.089685345326477</v>
      </c>
      <c r="H34" s="170" t="s">
        <v>359</v>
      </c>
      <c r="I34" s="259">
        <v>1.2933333333333343</v>
      </c>
      <c r="J34" s="170" t="s">
        <v>243</v>
      </c>
      <c r="K34" s="259">
        <v>0.66773333333333329</v>
      </c>
      <c r="L34" s="170" t="s">
        <v>210</v>
      </c>
      <c r="M34" s="314">
        <v>0</v>
      </c>
      <c r="N34" s="314">
        <v>0</v>
      </c>
      <c r="O34" s="314">
        <v>3</v>
      </c>
      <c r="P34" s="314">
        <v>0</v>
      </c>
      <c r="Q34" s="314">
        <v>0</v>
      </c>
      <c r="R34" s="314">
        <v>-4</v>
      </c>
    </row>
    <row r="35" spans="1:21">
      <c r="A35" s="3" t="s">
        <v>287</v>
      </c>
      <c r="B35" s="339" t="str">
        <f t="shared" si="7"/>
        <v>Goku</v>
      </c>
      <c r="C35" s="164" t="str">
        <f t="shared" si="8"/>
        <v>Cereal Rye</v>
      </c>
      <c r="D35" s="165" t="str">
        <f t="shared" si="9"/>
        <v>Cereal</v>
      </c>
      <c r="E35" s="258">
        <v>1.2189831181071109</v>
      </c>
      <c r="F35" s="168" t="s">
        <v>336</v>
      </c>
      <c r="G35" s="258">
        <v>2.3355306800707685</v>
      </c>
      <c r="H35" s="168" t="s">
        <v>356</v>
      </c>
      <c r="I35" s="258">
        <v>1.0197333333333338</v>
      </c>
      <c r="J35" s="168" t="s">
        <v>212</v>
      </c>
      <c r="K35" s="258">
        <v>0.62506666666666622</v>
      </c>
      <c r="L35" s="168" t="s">
        <v>210</v>
      </c>
      <c r="M35" s="313">
        <v>0</v>
      </c>
      <c r="N35" s="313">
        <v>0</v>
      </c>
      <c r="O35" s="313">
        <v>0</v>
      </c>
      <c r="P35" s="313">
        <v>0</v>
      </c>
      <c r="Q35" s="313">
        <v>0</v>
      </c>
      <c r="R35" s="313">
        <v>-6</v>
      </c>
      <c r="U35" s="163" t="s">
        <v>3</v>
      </c>
    </row>
    <row r="36" spans="1:21">
      <c r="A36" s="3" t="s">
        <v>274</v>
      </c>
      <c r="B36" s="340" t="str">
        <f t="shared" si="7"/>
        <v>NF95319B</v>
      </c>
      <c r="C36" s="28" t="str">
        <f t="shared" si="8"/>
        <v>Cereal Rye</v>
      </c>
      <c r="D36" s="29" t="str">
        <f t="shared" si="9"/>
        <v>Cereal</v>
      </c>
      <c r="E36" s="259">
        <v>1.7004302319813482</v>
      </c>
      <c r="F36" s="170" t="s">
        <v>176</v>
      </c>
      <c r="G36" s="259">
        <v>2.6940551265728607</v>
      </c>
      <c r="H36" s="170" t="s">
        <v>214</v>
      </c>
      <c r="I36" s="259">
        <v>0.889066666666668</v>
      </c>
      <c r="J36" s="170" t="s">
        <v>263</v>
      </c>
      <c r="K36" s="259">
        <v>0.50613333333333266</v>
      </c>
      <c r="L36" s="170" t="s">
        <v>210</v>
      </c>
      <c r="M36" s="314">
        <v>0</v>
      </c>
      <c r="N36" s="314">
        <v>0</v>
      </c>
      <c r="O36" s="314">
        <v>-1</v>
      </c>
      <c r="P36" s="314">
        <v>0</v>
      </c>
      <c r="Q36" s="314">
        <v>0</v>
      </c>
      <c r="R36" s="314">
        <v>-8</v>
      </c>
    </row>
    <row r="37" spans="1:21">
      <c r="A37" s="3" t="s">
        <v>277</v>
      </c>
      <c r="B37" s="339" t="str">
        <f t="shared" si="7"/>
        <v>NF97325</v>
      </c>
      <c r="C37" s="164" t="str">
        <f t="shared" si="8"/>
        <v>Cereal Rye</v>
      </c>
      <c r="D37" s="165" t="str">
        <f t="shared" si="9"/>
        <v>Cereal</v>
      </c>
      <c r="E37" s="258">
        <v>1.9565191223399856</v>
      </c>
      <c r="F37" s="168" t="s">
        <v>161</v>
      </c>
      <c r="G37" s="258">
        <v>2.2945564576133863</v>
      </c>
      <c r="H37" s="168" t="s">
        <v>356</v>
      </c>
      <c r="I37" s="258">
        <v>0.87413333333333432</v>
      </c>
      <c r="J37" s="168" t="s">
        <v>263</v>
      </c>
      <c r="K37" s="258">
        <v>0.47946666666666626</v>
      </c>
      <c r="L37" s="168" t="s">
        <v>210</v>
      </c>
      <c r="M37" s="313">
        <v>0</v>
      </c>
      <c r="N37" s="313">
        <v>0</v>
      </c>
      <c r="O37" s="313">
        <v>-2</v>
      </c>
      <c r="P37" s="313">
        <v>0</v>
      </c>
      <c r="Q37" s="313">
        <v>0</v>
      </c>
      <c r="R37" s="313">
        <v>-8</v>
      </c>
    </row>
    <row r="38" spans="1:21">
      <c r="A38" s="3" t="s">
        <v>283</v>
      </c>
      <c r="B38" s="340" t="str">
        <f t="shared" si="7"/>
        <v>NF99362</v>
      </c>
      <c r="C38" s="28" t="str">
        <f t="shared" si="8"/>
        <v>Cereal Rye</v>
      </c>
      <c r="D38" s="29" t="str">
        <f t="shared" si="9"/>
        <v>Cereal</v>
      </c>
      <c r="E38" s="259">
        <v>1.5467768977661662</v>
      </c>
      <c r="F38" s="170" t="s">
        <v>216</v>
      </c>
      <c r="G38" s="259">
        <v>2.5711324592007152</v>
      </c>
      <c r="H38" s="170" t="s">
        <v>168</v>
      </c>
      <c r="I38" s="259">
        <v>0.91626666666666789</v>
      </c>
      <c r="J38" s="170" t="s">
        <v>263</v>
      </c>
      <c r="K38" s="259">
        <v>0.50293333333333257</v>
      </c>
      <c r="L38" s="170" t="s">
        <v>210</v>
      </c>
      <c r="M38" s="314">
        <v>0</v>
      </c>
      <c r="N38" s="314">
        <v>0</v>
      </c>
      <c r="O38" s="314">
        <v>-1</v>
      </c>
      <c r="P38" s="314">
        <v>0</v>
      </c>
      <c r="Q38" s="314">
        <v>0</v>
      </c>
      <c r="R38" s="314">
        <v>-8</v>
      </c>
    </row>
    <row r="39" spans="1:21">
      <c r="A39" s="3" t="s">
        <v>285</v>
      </c>
      <c r="B39" s="339" t="str">
        <f t="shared" si="7"/>
        <v>Wintergrazer 70</v>
      </c>
      <c r="C39" s="164" t="str">
        <f t="shared" si="8"/>
        <v>Cereal Rye</v>
      </c>
      <c r="D39" s="165" t="str">
        <f t="shared" si="9"/>
        <v>Cereal</v>
      </c>
      <c r="E39" s="258">
        <v>1.2906880074075286</v>
      </c>
      <c r="F39" s="168" t="s">
        <v>379</v>
      </c>
      <c r="G39" s="258">
        <v>2.0794417897121313</v>
      </c>
      <c r="H39" s="168" t="s">
        <v>359</v>
      </c>
      <c r="I39" s="258">
        <v>1.0213333333333343</v>
      </c>
      <c r="J39" s="168" t="s">
        <v>212</v>
      </c>
      <c r="K39" s="258">
        <v>0.68426666666666658</v>
      </c>
      <c r="L39" s="168" t="s">
        <v>210</v>
      </c>
      <c r="M39" s="313">
        <v>0</v>
      </c>
      <c r="N39" s="313">
        <v>0</v>
      </c>
      <c r="O39" s="313">
        <v>0</v>
      </c>
      <c r="P39" s="313">
        <v>0</v>
      </c>
      <c r="Q39" s="313">
        <v>0</v>
      </c>
      <c r="R39" s="313">
        <v>-5</v>
      </c>
    </row>
    <row r="40" spans="1:21">
      <c r="A40" s="3" t="s">
        <v>308</v>
      </c>
      <c r="B40" s="340" t="str">
        <f t="shared" si="7"/>
        <v>Yankee</v>
      </c>
      <c r="C40" s="28" t="str">
        <f t="shared" si="8"/>
        <v>Cereal Rye</v>
      </c>
      <c r="D40" s="29" t="str">
        <f t="shared" si="9"/>
        <v>Cereal</v>
      </c>
      <c r="E40" s="259">
        <v>0.73753600423287369</v>
      </c>
      <c r="F40" s="170" t="s">
        <v>380</v>
      </c>
      <c r="G40" s="259">
        <v>1.9155448998826041</v>
      </c>
      <c r="H40" s="170" t="s">
        <v>359</v>
      </c>
      <c r="I40" s="259">
        <v>1.469866666666668</v>
      </c>
      <c r="J40" s="170" t="s">
        <v>135</v>
      </c>
      <c r="K40" s="259">
        <v>0.88319999999999976</v>
      </c>
      <c r="L40" s="170" t="s">
        <v>159</v>
      </c>
      <c r="M40" s="314">
        <v>0</v>
      </c>
      <c r="N40" s="314">
        <v>0</v>
      </c>
      <c r="O40" s="314">
        <v>4</v>
      </c>
      <c r="P40" s="314">
        <v>0</v>
      </c>
      <c r="Q40" s="314">
        <v>0</v>
      </c>
      <c r="R40" s="314">
        <v>-1</v>
      </c>
    </row>
    <row r="41" spans="1:21">
      <c r="A41" s="3" t="s">
        <v>293</v>
      </c>
      <c r="B41" s="339" t="str">
        <f t="shared" si="7"/>
        <v>Bob</v>
      </c>
      <c r="C41" s="164" t="str">
        <f t="shared" si="8"/>
        <v xml:space="preserve">Oat </v>
      </c>
      <c r="D41" s="165" t="str">
        <f t="shared" si="9"/>
        <v>Cereal</v>
      </c>
      <c r="E41" s="258">
        <v>1.0755733395062741</v>
      </c>
      <c r="F41" s="168" t="s">
        <v>384</v>
      </c>
      <c r="G41" s="258">
        <v>2.4789404586716057</v>
      </c>
      <c r="H41" s="168" t="s">
        <v>173</v>
      </c>
      <c r="I41" s="258">
        <v>1.085866666666667</v>
      </c>
      <c r="J41" s="168" t="s">
        <v>212</v>
      </c>
      <c r="K41" s="258">
        <v>0.71999999999999909</v>
      </c>
      <c r="L41" s="168" t="s">
        <v>255</v>
      </c>
      <c r="M41" s="313">
        <v>0</v>
      </c>
      <c r="N41" s="313">
        <v>0</v>
      </c>
      <c r="O41" s="313">
        <v>3</v>
      </c>
      <c r="P41" s="313">
        <v>0</v>
      </c>
      <c r="Q41" s="313">
        <v>-1</v>
      </c>
      <c r="R41" s="313">
        <v>-6</v>
      </c>
    </row>
    <row r="42" spans="1:21">
      <c r="A42" s="3" t="s">
        <v>298</v>
      </c>
      <c r="B42" s="340" t="str">
        <f t="shared" si="7"/>
        <v xml:space="preserve">Cosaque </v>
      </c>
      <c r="C42" s="28" t="str">
        <f t="shared" si="8"/>
        <v xml:space="preserve">Oat </v>
      </c>
      <c r="D42" s="29" t="str">
        <f t="shared" si="9"/>
        <v>Cereal</v>
      </c>
      <c r="E42" s="259">
        <v>0.94240711651978304</v>
      </c>
      <c r="F42" s="170" t="s">
        <v>182</v>
      </c>
      <c r="G42" s="259">
        <v>2.0487111228690957</v>
      </c>
      <c r="H42" s="170" t="s">
        <v>359</v>
      </c>
      <c r="I42" s="259">
        <v>1.1381333333333343</v>
      </c>
      <c r="J42" s="170" t="s">
        <v>247</v>
      </c>
      <c r="K42" s="259">
        <v>0.77333333333333298</v>
      </c>
      <c r="L42" s="170" t="s">
        <v>250</v>
      </c>
      <c r="M42" s="314">
        <v>0</v>
      </c>
      <c r="N42" s="314">
        <v>0</v>
      </c>
      <c r="O42" s="314">
        <v>2</v>
      </c>
      <c r="P42" s="314">
        <v>0</v>
      </c>
      <c r="Q42" s="314">
        <v>-1</v>
      </c>
      <c r="R42" s="314">
        <v>-1</v>
      </c>
      <c r="T42" s="163" t="s">
        <v>3</v>
      </c>
    </row>
    <row r="43" spans="1:21">
      <c r="A43" s="3" t="s">
        <v>288</v>
      </c>
      <c r="B43" s="339" t="str">
        <f t="shared" si="7"/>
        <v>Hilliard</v>
      </c>
      <c r="C43" s="164" t="str">
        <f t="shared" si="8"/>
        <v>Wheat</v>
      </c>
      <c r="D43" s="165" t="str">
        <f t="shared" si="9"/>
        <v>Cereal</v>
      </c>
      <c r="E43" s="258">
        <v>1.2394702293358015</v>
      </c>
      <c r="F43" s="168" t="s">
        <v>336</v>
      </c>
      <c r="G43" s="258">
        <v>2.304800013227732</v>
      </c>
      <c r="H43" s="168" t="s">
        <v>356</v>
      </c>
      <c r="I43" s="258">
        <v>1.2399981127834561</v>
      </c>
      <c r="J43" s="168" t="s">
        <v>243</v>
      </c>
      <c r="K43" s="258">
        <v>0.74026666666666596</v>
      </c>
      <c r="L43" s="168" t="s">
        <v>255</v>
      </c>
      <c r="M43" s="313">
        <v>0</v>
      </c>
      <c r="N43" s="313">
        <v>0</v>
      </c>
      <c r="O43" s="313">
        <v>4</v>
      </c>
      <c r="P43" s="313">
        <v>0</v>
      </c>
      <c r="Q43" s="313">
        <v>-1</v>
      </c>
      <c r="R43" s="313">
        <v>-6</v>
      </c>
    </row>
    <row r="44" spans="1:21">
      <c r="A44" s="3" t="s">
        <v>303</v>
      </c>
      <c r="B44" s="340" t="str">
        <f t="shared" si="7"/>
        <v>Liberty 5658</v>
      </c>
      <c r="C44" s="28" t="str">
        <f t="shared" si="8"/>
        <v>Wheat</v>
      </c>
      <c r="D44" s="29" t="str">
        <f t="shared" si="9"/>
        <v>Cereal</v>
      </c>
      <c r="E44" s="259">
        <v>0.56339555878900038</v>
      </c>
      <c r="F44" s="170" t="s">
        <v>350</v>
      </c>
      <c r="G44" s="259">
        <v>1.5979946758378942</v>
      </c>
      <c r="H44" s="170" t="s">
        <v>420</v>
      </c>
      <c r="I44" s="259">
        <v>1.0917333333333339</v>
      </c>
      <c r="J44" s="170" t="s">
        <v>212</v>
      </c>
      <c r="K44" s="259">
        <v>0.73653333333333282</v>
      </c>
      <c r="L44" s="170" t="s">
        <v>255</v>
      </c>
      <c r="M44" s="314">
        <v>0</v>
      </c>
      <c r="N44" s="314">
        <v>0</v>
      </c>
      <c r="O44" s="314">
        <v>1</v>
      </c>
      <c r="P44" s="314">
        <v>0</v>
      </c>
      <c r="Q44" s="314">
        <v>-1</v>
      </c>
      <c r="R44" s="314">
        <v>-4</v>
      </c>
    </row>
    <row r="45" spans="1:21" s="181" customFormat="1">
      <c r="B45" s="388" t="s">
        <v>1</v>
      </c>
      <c r="C45" s="403"/>
      <c r="D45" s="417"/>
      <c r="E45" s="270">
        <f>AVERAGE(E25:E44)</f>
        <v>1.0612323616461903</v>
      </c>
      <c r="F45" s="173"/>
      <c r="G45" s="270">
        <f>AVERAGE(G25:G44)</f>
        <v>2.0497354784305299</v>
      </c>
      <c r="H45" s="173"/>
      <c r="I45" s="270">
        <f>AVERAGE(I25:I44)</f>
        <v>1.1879999056391739</v>
      </c>
      <c r="J45" s="175"/>
      <c r="K45" s="270">
        <f>AVERAGE(K25:K44)</f>
        <v>0.75205928650314557</v>
      </c>
      <c r="L45" s="175"/>
      <c r="M45" s="315">
        <f t="shared" ref="M45:R45" si="10">AVERAGE(M25:M44)</f>
        <v>0</v>
      </c>
      <c r="N45" s="315">
        <f t="shared" si="10"/>
        <v>0</v>
      </c>
      <c r="O45" s="315">
        <f t="shared" si="10"/>
        <v>1.65</v>
      </c>
      <c r="P45" s="315">
        <f t="shared" si="10"/>
        <v>0</v>
      </c>
      <c r="Q45" s="315">
        <f t="shared" si="10"/>
        <v>-0.3</v>
      </c>
      <c r="R45" s="315">
        <f t="shared" si="10"/>
        <v>-3.45</v>
      </c>
    </row>
    <row r="46" spans="1:21" s="181" customFormat="1">
      <c r="B46" s="389" t="s">
        <v>429</v>
      </c>
      <c r="C46" s="404"/>
      <c r="D46" s="418"/>
      <c r="E46" s="272">
        <f>MIN(E25:E44)</f>
        <v>7.1704889300417698E-2</v>
      </c>
      <c r="F46" s="179"/>
      <c r="G46" s="272">
        <f>MIN(G25:G44)</f>
        <v>0.21511466790125541</v>
      </c>
      <c r="H46" s="179"/>
      <c r="I46" s="272">
        <f>MIN(I25:I44)</f>
        <v>0.87413333333333432</v>
      </c>
      <c r="J46" s="180"/>
      <c r="K46" s="272">
        <f>MIN(K25:K44)</f>
        <v>0.47946666666666626</v>
      </c>
      <c r="L46" s="180"/>
      <c r="M46" s="316">
        <f t="shared" ref="M46:R46" si="11">MIN(M25:M44)</f>
        <v>0</v>
      </c>
      <c r="N46" s="316">
        <f t="shared" si="11"/>
        <v>0</v>
      </c>
      <c r="O46" s="316">
        <f t="shared" si="11"/>
        <v>-2</v>
      </c>
      <c r="P46" s="316">
        <f t="shared" si="11"/>
        <v>0</v>
      </c>
      <c r="Q46" s="316">
        <f t="shared" si="11"/>
        <v>-1</v>
      </c>
      <c r="R46" s="316">
        <f t="shared" si="11"/>
        <v>-9</v>
      </c>
    </row>
    <row r="47" spans="1:21" s="181" customFormat="1">
      <c r="B47" s="389" t="s">
        <v>430</v>
      </c>
      <c r="C47" s="404"/>
      <c r="D47" s="418"/>
      <c r="E47" s="272">
        <f>MAX(E25:E44)</f>
        <v>2.0999289009408217</v>
      </c>
      <c r="F47" s="179"/>
      <c r="G47" s="272">
        <f>MAX(G25:G44)</f>
        <v>3.9232818002943177</v>
      </c>
      <c r="H47" s="179"/>
      <c r="I47" s="272">
        <f>MAX(I25:I44)</f>
        <v>1.7290666666666674</v>
      </c>
      <c r="J47" s="180"/>
      <c r="K47" s="272">
        <f>MAX(K25:K44)</f>
        <v>1.271319063396255</v>
      </c>
      <c r="L47" s="180"/>
      <c r="M47" s="316">
        <f t="shared" ref="M47:R47" si="12">MAX(M25:M44)</f>
        <v>0</v>
      </c>
      <c r="N47" s="316">
        <f t="shared" si="12"/>
        <v>0</v>
      </c>
      <c r="O47" s="316">
        <f t="shared" si="12"/>
        <v>5</v>
      </c>
      <c r="P47" s="316">
        <f t="shared" si="12"/>
        <v>0</v>
      </c>
      <c r="Q47" s="316">
        <f t="shared" si="12"/>
        <v>0</v>
      </c>
      <c r="R47" s="316">
        <f t="shared" si="12"/>
        <v>4</v>
      </c>
    </row>
    <row r="48" spans="1:21" s="166" customFormat="1" ht="13.8" thickBot="1">
      <c r="B48" s="390" t="s">
        <v>431</v>
      </c>
      <c r="C48" s="405"/>
      <c r="D48" s="419"/>
      <c r="E48" s="274">
        <f>E47-E46</f>
        <v>2.028224011640404</v>
      </c>
      <c r="F48" s="184"/>
      <c r="G48" s="274">
        <f>G47-G46</f>
        <v>3.7081671323930623</v>
      </c>
      <c r="H48" s="184"/>
      <c r="I48" s="274">
        <f>I47-I46</f>
        <v>0.8549333333333331</v>
      </c>
      <c r="J48" s="186"/>
      <c r="K48" s="274">
        <f>K47-K46</f>
        <v>0.79185239672958874</v>
      </c>
      <c r="L48" s="186"/>
      <c r="M48" s="317">
        <f t="shared" ref="M48:R48" si="13">M47-M46</f>
        <v>0</v>
      </c>
      <c r="N48" s="317">
        <f t="shared" si="13"/>
        <v>0</v>
      </c>
      <c r="O48" s="317">
        <f t="shared" si="13"/>
        <v>7</v>
      </c>
      <c r="P48" s="317">
        <f t="shared" si="13"/>
        <v>0</v>
      </c>
      <c r="Q48" s="317">
        <f t="shared" si="13"/>
        <v>1</v>
      </c>
      <c r="R48" s="317">
        <f t="shared" si="13"/>
        <v>13</v>
      </c>
    </row>
    <row r="49" spans="1:32" s="248" customFormat="1" ht="64.2" customHeight="1">
      <c r="B49" s="486" t="s">
        <v>555</v>
      </c>
      <c r="C49" s="486"/>
      <c r="D49" s="486"/>
      <c r="E49" s="486"/>
      <c r="F49" s="486"/>
      <c r="G49" s="486"/>
      <c r="H49" s="486"/>
      <c r="I49" s="486"/>
      <c r="J49" s="486"/>
      <c r="K49" s="486"/>
      <c r="L49" s="486"/>
      <c r="M49" s="486"/>
      <c r="N49" s="486"/>
      <c r="O49" s="486"/>
      <c r="P49" s="486"/>
      <c r="Q49" s="486"/>
      <c r="R49" s="486"/>
      <c r="S49" s="276"/>
      <c r="T49" s="276"/>
      <c r="AF49" s="248" t="s">
        <v>3</v>
      </c>
    </row>
    <row r="50" spans="1:32" s="166" customFormat="1" ht="30" customHeight="1" thickBot="1">
      <c r="B50" s="493" t="s">
        <v>583</v>
      </c>
      <c r="C50" s="493"/>
      <c r="D50" s="493"/>
      <c r="E50" s="493"/>
      <c r="F50" s="493"/>
      <c r="G50" s="493"/>
      <c r="H50" s="493"/>
      <c r="I50" s="493"/>
      <c r="J50" s="493"/>
      <c r="K50" s="493"/>
      <c r="L50" s="493"/>
      <c r="M50" s="493"/>
      <c r="N50" s="493"/>
      <c r="O50" s="493"/>
      <c r="P50" s="493"/>
      <c r="Q50" s="493"/>
      <c r="R50" s="493"/>
    </row>
    <row r="51" spans="1:32" ht="28.2" customHeight="1">
      <c r="B51" s="1" t="s">
        <v>0</v>
      </c>
      <c r="C51" s="160" t="s">
        <v>505</v>
      </c>
      <c r="D51" s="160" t="s">
        <v>21</v>
      </c>
      <c r="E51" s="477" t="s">
        <v>595</v>
      </c>
      <c r="F51" s="478"/>
      <c r="G51" s="478"/>
      <c r="H51" s="478"/>
      <c r="I51" s="477" t="s">
        <v>594</v>
      </c>
      <c r="J51" s="478"/>
      <c r="K51" s="478"/>
      <c r="L51" s="478"/>
      <c r="M51" s="477" t="s">
        <v>590</v>
      </c>
      <c r="N51" s="478"/>
      <c r="O51" s="478"/>
      <c r="P51" s="477" t="s">
        <v>591</v>
      </c>
      <c r="Q51" s="478"/>
      <c r="R51" s="478"/>
    </row>
    <row r="52" spans="1:32" ht="19.8" customHeight="1" thickBot="1">
      <c r="B52" s="2"/>
      <c r="C52" s="161"/>
      <c r="D52" s="161"/>
      <c r="E52" s="480" t="s">
        <v>269</v>
      </c>
      <c r="F52" s="481"/>
      <c r="G52" s="482" t="s">
        <v>81</v>
      </c>
      <c r="H52" s="481"/>
      <c r="I52" s="483" t="s">
        <v>85</v>
      </c>
      <c r="J52" s="481"/>
      <c r="K52" s="481" t="s">
        <v>81</v>
      </c>
      <c r="L52" s="481"/>
      <c r="M52" s="330" t="s">
        <v>525</v>
      </c>
      <c r="N52" s="328" t="s">
        <v>526</v>
      </c>
      <c r="O52" s="328" t="s">
        <v>527</v>
      </c>
      <c r="P52" s="330" t="s">
        <v>525</v>
      </c>
      <c r="Q52" s="328" t="s">
        <v>526</v>
      </c>
      <c r="R52" s="328" t="s">
        <v>527</v>
      </c>
    </row>
    <row r="53" spans="1:32" s="166" customFormat="1">
      <c r="B53" s="392" t="s">
        <v>449</v>
      </c>
      <c r="C53" s="407"/>
      <c r="D53" s="407"/>
      <c r="E53" s="279"/>
      <c r="F53" s="195"/>
      <c r="G53" s="279"/>
      <c r="H53" s="195"/>
      <c r="I53" s="280"/>
      <c r="J53" s="196"/>
      <c r="K53" s="280"/>
      <c r="L53" s="196"/>
      <c r="M53" s="247"/>
      <c r="N53" s="247"/>
      <c r="O53" s="247"/>
      <c r="P53" s="247"/>
      <c r="Q53" s="247"/>
      <c r="R53" s="247"/>
    </row>
    <row r="54" spans="1:32">
      <c r="A54" s="3" t="s">
        <v>312</v>
      </c>
      <c r="B54" s="339" t="str">
        <f t="shared" ref="B54:B82" si="14">VLOOKUP(A54,VL_CCVT,4,FALSE)</f>
        <v>FIXatioN</v>
      </c>
      <c r="C54" s="164" t="str">
        <f t="shared" ref="C54:C82" si="15">VLOOKUP(A54,VL_CCVT,3,FALSE)</f>
        <v>Clover, Balansa</v>
      </c>
      <c r="D54" s="165" t="str">
        <f t="shared" ref="D54:D82" si="16">VLOOKUP(A54,VL_CCVT,2,FALSE)</f>
        <v>Legume</v>
      </c>
      <c r="E54" s="258">
        <v>0.28681955720167263</v>
      </c>
      <c r="F54" s="168" t="s">
        <v>366</v>
      </c>
      <c r="G54" s="258">
        <v>1.2189831181071111</v>
      </c>
      <c r="H54" s="168" t="s">
        <v>346</v>
      </c>
      <c r="I54" s="258">
        <v>3.1125333333333338</v>
      </c>
      <c r="J54" s="168" t="s">
        <v>170</v>
      </c>
      <c r="K54" s="258">
        <v>2.3903999999999996</v>
      </c>
      <c r="L54" s="168" t="s">
        <v>119</v>
      </c>
      <c r="M54" s="313">
        <v>0</v>
      </c>
      <c r="N54" s="313">
        <v>1</v>
      </c>
      <c r="O54" s="313">
        <v>9</v>
      </c>
      <c r="P54" s="313">
        <v>2</v>
      </c>
      <c r="Q54" s="313">
        <v>4</v>
      </c>
      <c r="R54" s="313">
        <v>33</v>
      </c>
    </row>
    <row r="55" spans="1:32">
      <c r="A55" s="3" t="s">
        <v>321</v>
      </c>
      <c r="B55" s="340" t="str">
        <f t="shared" si="14"/>
        <v>Paradana</v>
      </c>
      <c r="C55" s="28" t="str">
        <f t="shared" si="15"/>
        <v>Clover, Balansa</v>
      </c>
      <c r="D55" s="29" t="str">
        <f t="shared" si="16"/>
        <v>Legume</v>
      </c>
      <c r="E55" s="259">
        <v>0.23560177912994534</v>
      </c>
      <c r="F55" s="170" t="s">
        <v>218</v>
      </c>
      <c r="G55" s="259">
        <v>0.52242133633161825</v>
      </c>
      <c r="H55" s="170" t="s">
        <v>226</v>
      </c>
      <c r="I55" s="259">
        <v>2.3008000000000011</v>
      </c>
      <c r="J55" s="170" t="s">
        <v>395</v>
      </c>
      <c r="K55" s="259">
        <v>2.0543999999999993</v>
      </c>
      <c r="L55" s="170" t="s">
        <v>184</v>
      </c>
      <c r="M55" s="314">
        <v>0</v>
      </c>
      <c r="N55" s="314">
        <v>1</v>
      </c>
      <c r="O55" s="314">
        <v>5</v>
      </c>
      <c r="P55" s="314">
        <v>1</v>
      </c>
      <c r="Q55" s="314">
        <v>1</v>
      </c>
      <c r="R55" s="314">
        <v>11</v>
      </c>
    </row>
    <row r="56" spans="1:32">
      <c r="A56" s="3" t="s">
        <v>291</v>
      </c>
      <c r="B56" s="339" t="str">
        <f t="shared" si="14"/>
        <v>Viper</v>
      </c>
      <c r="C56" s="164" t="str">
        <f t="shared" si="15"/>
        <v>Clover, Balansa</v>
      </c>
      <c r="D56" s="165" t="str">
        <f t="shared" si="16"/>
        <v>Legume</v>
      </c>
      <c r="E56" s="258">
        <v>0.58388267001769167</v>
      </c>
      <c r="F56" s="168" t="s">
        <v>350</v>
      </c>
      <c r="G56" s="258">
        <v>2.5711324592007152</v>
      </c>
      <c r="H56" s="168" t="s">
        <v>168</v>
      </c>
      <c r="I56" s="258">
        <v>3.072000000000001</v>
      </c>
      <c r="J56" s="168" t="s">
        <v>169</v>
      </c>
      <c r="K56" s="258">
        <v>2.4117333333333324</v>
      </c>
      <c r="L56" s="168" t="s">
        <v>213</v>
      </c>
      <c r="M56" s="313">
        <v>1</v>
      </c>
      <c r="N56" s="313">
        <v>2</v>
      </c>
      <c r="O56" s="313">
        <v>18</v>
      </c>
      <c r="P56" s="313">
        <v>4</v>
      </c>
      <c r="Q56" s="313">
        <v>8</v>
      </c>
      <c r="R56" s="313">
        <v>66</v>
      </c>
    </row>
    <row r="57" spans="1:32">
      <c r="A57" s="3" t="s">
        <v>329</v>
      </c>
      <c r="B57" s="340" t="str">
        <f t="shared" si="14"/>
        <v>Balady</v>
      </c>
      <c r="C57" s="28" t="str">
        <f t="shared" si="15"/>
        <v>Clover, Berseem</v>
      </c>
      <c r="D57" s="29" t="str">
        <f t="shared" si="16"/>
        <v>Legume</v>
      </c>
      <c r="E57" s="259">
        <v>8.1948444914763399E-2</v>
      </c>
      <c r="F57" s="170" t="s">
        <v>246</v>
      </c>
      <c r="G57" s="259">
        <v>9.2192000529109058E-2</v>
      </c>
      <c r="H57" s="170" t="s">
        <v>393</v>
      </c>
      <c r="I57" s="259">
        <v>1.6554666666666673</v>
      </c>
      <c r="J57" s="170" t="s">
        <v>123</v>
      </c>
      <c r="K57" s="259">
        <v>2.7141190633962551</v>
      </c>
      <c r="L57" s="170" t="s">
        <v>197</v>
      </c>
      <c r="M57" s="314">
        <v>0</v>
      </c>
      <c r="N57" s="314">
        <v>0</v>
      </c>
      <c r="O57" s="314">
        <v>1</v>
      </c>
      <c r="P57" s="314">
        <v>0</v>
      </c>
      <c r="Q57" s="314">
        <v>0</v>
      </c>
      <c r="R57" s="314">
        <v>3</v>
      </c>
    </row>
    <row r="58" spans="1:32">
      <c r="A58" s="3" t="s">
        <v>315</v>
      </c>
      <c r="B58" s="339" t="str">
        <f t="shared" si="14"/>
        <v>Frosty</v>
      </c>
      <c r="C58" s="164" t="str">
        <f t="shared" si="15"/>
        <v>Clover, Berseem</v>
      </c>
      <c r="D58" s="165" t="str">
        <f t="shared" si="16"/>
        <v>Legume</v>
      </c>
      <c r="E58" s="258">
        <v>0.10243555614345444</v>
      </c>
      <c r="F58" s="168" t="s">
        <v>230</v>
      </c>
      <c r="G58" s="258">
        <v>0.31755022404470906</v>
      </c>
      <c r="H58" s="168" t="s">
        <v>110</v>
      </c>
      <c r="I58" s="258">
        <v>2.628000000000001</v>
      </c>
      <c r="J58" s="168" t="s">
        <v>124</v>
      </c>
      <c r="K58" s="258">
        <v>2.2917333333333323</v>
      </c>
      <c r="L58" s="168" t="s">
        <v>192</v>
      </c>
      <c r="M58" s="313">
        <v>0</v>
      </c>
      <c r="N58" s="313">
        <v>0</v>
      </c>
      <c r="O58" s="313">
        <v>2</v>
      </c>
      <c r="P58" s="313">
        <v>1</v>
      </c>
      <c r="Q58" s="313">
        <v>1</v>
      </c>
      <c r="R58" s="313">
        <v>8</v>
      </c>
    </row>
    <row r="59" spans="1:32">
      <c r="A59" s="3" t="s">
        <v>292</v>
      </c>
      <c r="B59" s="340" t="str">
        <f t="shared" si="14"/>
        <v>AU Sunrise</v>
      </c>
      <c r="C59" s="28" t="str">
        <f t="shared" si="15"/>
        <v>Clover, Crimson</v>
      </c>
      <c r="D59" s="29" t="str">
        <f t="shared" si="16"/>
        <v>Legume</v>
      </c>
      <c r="E59" s="259">
        <v>0.74777955984721878</v>
      </c>
      <c r="F59" s="170" t="s">
        <v>380</v>
      </c>
      <c r="G59" s="259">
        <v>1.7209173432100395</v>
      </c>
      <c r="H59" s="170" t="s">
        <v>421</v>
      </c>
      <c r="I59" s="259">
        <v>2.7562666666666669</v>
      </c>
      <c r="J59" s="170" t="s">
        <v>222</v>
      </c>
      <c r="K59" s="259">
        <v>1.9605333333333326</v>
      </c>
      <c r="L59" s="170" t="s">
        <v>251</v>
      </c>
      <c r="M59" s="314">
        <v>1</v>
      </c>
      <c r="N59" s="314">
        <v>2</v>
      </c>
      <c r="O59" s="314">
        <v>18</v>
      </c>
      <c r="P59" s="314">
        <v>1</v>
      </c>
      <c r="Q59" s="314">
        <v>3</v>
      </c>
      <c r="R59" s="314">
        <v>28</v>
      </c>
    </row>
    <row r="60" spans="1:32">
      <c r="A60" s="3" t="s">
        <v>297</v>
      </c>
      <c r="B60" s="339" t="str">
        <f t="shared" si="14"/>
        <v>Bolsena</v>
      </c>
      <c r="C60" s="164" t="str">
        <f t="shared" si="15"/>
        <v>Clover, Crimson</v>
      </c>
      <c r="D60" s="165" t="str">
        <f t="shared" si="16"/>
        <v>Legume</v>
      </c>
      <c r="E60" s="258">
        <v>0.56339555878900083</v>
      </c>
      <c r="F60" s="168" t="s">
        <v>350</v>
      </c>
      <c r="G60" s="258">
        <v>1.7311608988243854</v>
      </c>
      <c r="H60" s="168" t="s">
        <v>178</v>
      </c>
      <c r="I60" s="258">
        <v>2.8848000000000003</v>
      </c>
      <c r="J60" s="168" t="s">
        <v>213</v>
      </c>
      <c r="K60" s="258">
        <v>2.0053333333333323</v>
      </c>
      <c r="L60" s="168" t="s">
        <v>184</v>
      </c>
      <c r="M60" s="313">
        <v>1</v>
      </c>
      <c r="N60" s="313">
        <v>2</v>
      </c>
      <c r="O60" s="313">
        <v>15</v>
      </c>
      <c r="P60" s="313">
        <v>2</v>
      </c>
      <c r="Q60" s="313">
        <v>3</v>
      </c>
      <c r="R60" s="313">
        <v>31</v>
      </c>
    </row>
    <row r="61" spans="1:32">
      <c r="A61" s="3" t="s">
        <v>294</v>
      </c>
      <c r="B61" s="340" t="str">
        <f t="shared" si="14"/>
        <v xml:space="preserve">Dixie </v>
      </c>
      <c r="C61" s="28" t="str">
        <f t="shared" si="15"/>
        <v>Clover, Crimson</v>
      </c>
      <c r="D61" s="29" t="str">
        <f t="shared" si="16"/>
        <v>Legume</v>
      </c>
      <c r="E61" s="259">
        <v>0.75802311546156442</v>
      </c>
      <c r="F61" s="170" t="s">
        <v>380</v>
      </c>
      <c r="G61" s="259">
        <v>1.2394702293358024</v>
      </c>
      <c r="H61" s="170" t="s">
        <v>346</v>
      </c>
      <c r="I61" s="259">
        <v>2.6357333333333344</v>
      </c>
      <c r="J61" s="170" t="s">
        <v>124</v>
      </c>
      <c r="K61" s="259">
        <v>1.9919999999999995</v>
      </c>
      <c r="L61" s="170" t="s">
        <v>96</v>
      </c>
      <c r="M61" s="314">
        <v>1</v>
      </c>
      <c r="N61" s="314">
        <v>2</v>
      </c>
      <c r="O61" s="314">
        <v>17</v>
      </c>
      <c r="P61" s="314">
        <v>1</v>
      </c>
      <c r="Q61" s="314">
        <v>3</v>
      </c>
      <c r="R61" s="314">
        <v>21</v>
      </c>
    </row>
    <row r="62" spans="1:32">
      <c r="A62" s="3" t="s">
        <v>299</v>
      </c>
      <c r="B62" s="339" t="str">
        <f t="shared" si="14"/>
        <v>Kentucky Pride</v>
      </c>
      <c r="C62" s="164" t="str">
        <f t="shared" si="15"/>
        <v>Clover, Crimson</v>
      </c>
      <c r="D62" s="165" t="str">
        <f t="shared" si="16"/>
        <v>Legume</v>
      </c>
      <c r="E62" s="258">
        <v>0.24584533474429085</v>
      </c>
      <c r="F62" s="168" t="s">
        <v>366</v>
      </c>
      <c r="G62" s="258">
        <v>0.99362489459151049</v>
      </c>
      <c r="H62" s="168" t="s">
        <v>196</v>
      </c>
      <c r="I62" s="258">
        <v>2.5968000000000009</v>
      </c>
      <c r="J62" s="168" t="s">
        <v>106</v>
      </c>
      <c r="K62" s="258">
        <v>2.1599999999999997</v>
      </c>
      <c r="L62" s="168" t="s">
        <v>136</v>
      </c>
      <c r="M62" s="313">
        <v>0</v>
      </c>
      <c r="N62" s="313">
        <v>1</v>
      </c>
      <c r="O62" s="313">
        <v>6</v>
      </c>
      <c r="P62" s="313">
        <v>1</v>
      </c>
      <c r="Q62" s="313">
        <v>3</v>
      </c>
      <c r="R62" s="313">
        <v>22</v>
      </c>
    </row>
    <row r="63" spans="1:32">
      <c r="A63" s="3" t="s">
        <v>275</v>
      </c>
      <c r="B63" s="340" t="str">
        <f t="shared" si="14"/>
        <v>SECCM18</v>
      </c>
      <c r="C63" s="28" t="str">
        <f t="shared" si="15"/>
        <v>Clover, Crimson</v>
      </c>
      <c r="D63" s="29" t="str">
        <f t="shared" si="16"/>
        <v>Legume</v>
      </c>
      <c r="E63" s="259">
        <v>0.94240711651978304</v>
      </c>
      <c r="F63" s="170" t="s">
        <v>182</v>
      </c>
      <c r="G63" s="259">
        <v>2.3355306800707685</v>
      </c>
      <c r="H63" s="170" t="s">
        <v>198</v>
      </c>
      <c r="I63" s="259">
        <v>2.6725333333333339</v>
      </c>
      <c r="J63" s="170" t="s">
        <v>116</v>
      </c>
      <c r="K63" s="259">
        <v>1.966933333333333</v>
      </c>
      <c r="L63" s="170" t="s">
        <v>402</v>
      </c>
      <c r="M63" s="314">
        <v>1</v>
      </c>
      <c r="N63" s="314">
        <v>3</v>
      </c>
      <c r="O63" s="314">
        <v>22</v>
      </c>
      <c r="P63" s="314">
        <v>2</v>
      </c>
      <c r="Q63" s="314">
        <v>4</v>
      </c>
      <c r="R63" s="314">
        <v>39</v>
      </c>
    </row>
    <row r="64" spans="1:32">
      <c r="A64" s="3" t="s">
        <v>311</v>
      </c>
      <c r="B64" s="339" t="str">
        <f t="shared" si="14"/>
        <v>White Cloud</v>
      </c>
      <c r="C64" s="164" t="str">
        <f t="shared" si="15"/>
        <v>Clover, Crimson</v>
      </c>
      <c r="D64" s="165" t="str">
        <f t="shared" si="16"/>
        <v>Legume</v>
      </c>
      <c r="E64" s="258">
        <v>0.3790115577307695</v>
      </c>
      <c r="F64" s="168" t="s">
        <v>123</v>
      </c>
      <c r="G64" s="258">
        <v>1.1370346731923529</v>
      </c>
      <c r="H64" s="168" t="s">
        <v>188</v>
      </c>
      <c r="I64" s="258">
        <v>2.5498666666667034</v>
      </c>
      <c r="J64" s="168" t="s">
        <v>241</v>
      </c>
      <c r="K64" s="258">
        <v>1.9269333333333061</v>
      </c>
      <c r="L64" s="168" t="s">
        <v>251</v>
      </c>
      <c r="M64" s="313">
        <v>0</v>
      </c>
      <c r="N64" s="313">
        <v>1</v>
      </c>
      <c r="O64" s="313">
        <v>8</v>
      </c>
      <c r="P64" s="313">
        <v>1</v>
      </c>
      <c r="Q64" s="313">
        <v>2</v>
      </c>
      <c r="R64" s="313">
        <v>19</v>
      </c>
    </row>
    <row r="65" spans="1:18">
      <c r="A65" s="3" t="s">
        <v>324</v>
      </c>
      <c r="B65" s="340" t="str">
        <f t="shared" si="14"/>
        <v>Big Red</v>
      </c>
      <c r="C65" s="28" t="str">
        <f t="shared" si="15"/>
        <v>Clover, Red</v>
      </c>
      <c r="D65" s="29" t="str">
        <f t="shared" si="16"/>
        <v>Legume</v>
      </c>
      <c r="E65" s="259">
        <v>0.10243555614345455</v>
      </c>
      <c r="F65" s="170" t="s">
        <v>230</v>
      </c>
      <c r="G65" s="259">
        <v>0.5736391144033457</v>
      </c>
      <c r="H65" s="170" t="s">
        <v>154</v>
      </c>
      <c r="I65" s="259">
        <v>2.6741333333333341</v>
      </c>
      <c r="J65" s="170" t="s">
        <v>116</v>
      </c>
      <c r="K65" s="259">
        <v>2.5818666666666665</v>
      </c>
      <c r="L65" s="170" t="s">
        <v>358</v>
      </c>
      <c r="M65" s="314">
        <v>0</v>
      </c>
      <c r="N65" s="314">
        <v>0</v>
      </c>
      <c r="O65" s="314">
        <v>2</v>
      </c>
      <c r="P65" s="314">
        <v>1</v>
      </c>
      <c r="Q65" s="314">
        <v>2</v>
      </c>
      <c r="R65" s="314">
        <v>16</v>
      </c>
    </row>
    <row r="66" spans="1:18">
      <c r="A66" s="3" t="s">
        <v>327</v>
      </c>
      <c r="B66" s="339" t="str">
        <f t="shared" si="14"/>
        <v>Blaze</v>
      </c>
      <c r="C66" s="164" t="str">
        <f t="shared" si="15"/>
        <v>Clover, Red</v>
      </c>
      <c r="D66" s="165" t="str">
        <f t="shared" si="16"/>
        <v>Legume</v>
      </c>
      <c r="E66" s="258">
        <v>8.194844491476351E-2</v>
      </c>
      <c r="F66" s="168" t="s">
        <v>246</v>
      </c>
      <c r="G66" s="258">
        <v>0.32779377965905437</v>
      </c>
      <c r="H66" s="168" t="s">
        <v>110</v>
      </c>
      <c r="I66" s="258">
        <v>2.6517333333333344</v>
      </c>
      <c r="J66" s="168" t="s">
        <v>124</v>
      </c>
      <c r="K66" s="258">
        <v>2.7392000000000003</v>
      </c>
      <c r="L66" s="168" t="s">
        <v>191</v>
      </c>
      <c r="M66" s="313">
        <v>0</v>
      </c>
      <c r="N66" s="313">
        <v>0</v>
      </c>
      <c r="O66" s="313">
        <v>2</v>
      </c>
      <c r="P66" s="313">
        <v>1</v>
      </c>
      <c r="Q66" s="313">
        <v>1</v>
      </c>
      <c r="R66" s="313">
        <v>10</v>
      </c>
    </row>
    <row r="67" spans="1:18">
      <c r="A67" s="3" t="s">
        <v>320</v>
      </c>
      <c r="B67" s="340" t="str">
        <f t="shared" si="14"/>
        <v>GA9909</v>
      </c>
      <c r="C67" s="28" t="str">
        <f t="shared" si="15"/>
        <v>Clover, Red</v>
      </c>
      <c r="D67" s="29" t="str">
        <f t="shared" si="16"/>
        <v>Legume</v>
      </c>
      <c r="E67" s="259">
        <v>0.23560177912994523</v>
      </c>
      <c r="F67" s="170" t="s">
        <v>218</v>
      </c>
      <c r="G67" s="259">
        <v>1.1780088956497294</v>
      </c>
      <c r="H67" s="170" t="s">
        <v>346</v>
      </c>
      <c r="I67" s="259">
        <v>2.8485333333333345</v>
      </c>
      <c r="J67" s="170" t="s">
        <v>128</v>
      </c>
      <c r="K67" s="259">
        <v>3.260266666666666</v>
      </c>
      <c r="L67" s="170" t="s">
        <v>166</v>
      </c>
      <c r="M67" s="314">
        <v>0</v>
      </c>
      <c r="N67" s="314">
        <v>1</v>
      </c>
      <c r="O67" s="314">
        <v>6</v>
      </c>
      <c r="P67" s="314">
        <v>3</v>
      </c>
      <c r="Q67" s="314">
        <v>6</v>
      </c>
      <c r="R67" s="314">
        <v>42</v>
      </c>
    </row>
    <row r="68" spans="1:18">
      <c r="A68" s="3" t="s">
        <v>325</v>
      </c>
      <c r="B68" s="339" t="str">
        <f t="shared" si="14"/>
        <v>VNS</v>
      </c>
      <c r="C68" s="164" t="str">
        <f t="shared" si="15"/>
        <v>Clover, Red</v>
      </c>
      <c r="D68" s="165" t="str">
        <f t="shared" si="16"/>
        <v>Legume</v>
      </c>
      <c r="E68" s="258">
        <v>8.194844491476351E-2</v>
      </c>
      <c r="F68" s="168" t="s">
        <v>246</v>
      </c>
      <c r="G68" s="258">
        <v>0.39949866895947278</v>
      </c>
      <c r="H68" s="168" t="s">
        <v>110</v>
      </c>
      <c r="I68" s="258">
        <v>2.2890666666666672</v>
      </c>
      <c r="J68" s="168" t="s">
        <v>395</v>
      </c>
      <c r="K68" s="258">
        <v>2.5733333333333333</v>
      </c>
      <c r="L68" s="168" t="s">
        <v>358</v>
      </c>
      <c r="M68" s="313">
        <v>0</v>
      </c>
      <c r="N68" s="313">
        <v>0</v>
      </c>
      <c r="O68" s="313">
        <v>1</v>
      </c>
      <c r="P68" s="313">
        <v>1</v>
      </c>
      <c r="Q68" s="313">
        <v>1</v>
      </c>
      <c r="R68" s="313">
        <v>11</v>
      </c>
    </row>
    <row r="69" spans="1:18">
      <c r="A69" s="3" t="s">
        <v>273</v>
      </c>
      <c r="B69" s="340" t="str">
        <f t="shared" si="14"/>
        <v>VNS</v>
      </c>
      <c r="C69" s="28" t="str">
        <f t="shared" si="15"/>
        <v>Vetch, Common</v>
      </c>
      <c r="D69" s="29" t="str">
        <f t="shared" si="16"/>
        <v>Legume</v>
      </c>
      <c r="E69" s="259">
        <v>0.97313778336281942</v>
      </c>
      <c r="F69" s="170" t="s">
        <v>341</v>
      </c>
      <c r="G69" s="259">
        <v>2.9962400171960502</v>
      </c>
      <c r="H69" s="170" t="s">
        <v>165</v>
      </c>
      <c r="I69" s="259">
        <v>3.1968000000000005</v>
      </c>
      <c r="J69" s="170" t="s">
        <v>197</v>
      </c>
      <c r="K69" s="259">
        <v>2.1951999999999998</v>
      </c>
      <c r="L69" s="170" t="s">
        <v>179</v>
      </c>
      <c r="M69" s="314">
        <v>2</v>
      </c>
      <c r="N69" s="314">
        <v>3</v>
      </c>
      <c r="O69" s="314">
        <v>27</v>
      </c>
      <c r="P69" s="314">
        <v>4</v>
      </c>
      <c r="Q69" s="314">
        <v>9</v>
      </c>
      <c r="R69" s="314">
        <v>79</v>
      </c>
    </row>
    <row r="70" spans="1:18">
      <c r="A70" s="3" t="s">
        <v>272</v>
      </c>
      <c r="B70" s="339" t="str">
        <f t="shared" si="14"/>
        <v xml:space="preserve">AU Merit </v>
      </c>
      <c r="C70" s="164" t="str">
        <f t="shared" si="15"/>
        <v>Vetch, Hairy</v>
      </c>
      <c r="D70" s="165" t="str">
        <f t="shared" si="16"/>
        <v>Legume</v>
      </c>
      <c r="E70" s="258">
        <v>1.8745706774252211</v>
      </c>
      <c r="F70" s="168" t="s">
        <v>165</v>
      </c>
      <c r="G70" s="258">
        <v>2.458453347442914</v>
      </c>
      <c r="H70" s="168" t="s">
        <v>173</v>
      </c>
      <c r="I70" s="258">
        <v>4.3184000000000005</v>
      </c>
      <c r="J70" s="168" t="s">
        <v>162</v>
      </c>
      <c r="K70" s="258">
        <v>3.9418666666666651</v>
      </c>
      <c r="L70" s="168" t="s">
        <v>162</v>
      </c>
      <c r="M70" s="313">
        <v>4</v>
      </c>
      <c r="N70" s="313">
        <v>9</v>
      </c>
      <c r="O70" s="313">
        <v>70</v>
      </c>
      <c r="P70" s="313">
        <v>6</v>
      </c>
      <c r="Q70" s="313">
        <v>13</v>
      </c>
      <c r="R70" s="313">
        <v>99</v>
      </c>
    </row>
    <row r="71" spans="1:18">
      <c r="A71" s="3" t="s">
        <v>282</v>
      </c>
      <c r="B71" s="340" t="str">
        <f t="shared" si="14"/>
        <v>Patagonia Inta</v>
      </c>
      <c r="C71" s="28" t="str">
        <f t="shared" si="15"/>
        <v>Vetch, Hairy</v>
      </c>
      <c r="D71" s="29" t="str">
        <f t="shared" si="16"/>
        <v>Legume</v>
      </c>
      <c r="E71" s="259">
        <v>1.4238542303940198</v>
      </c>
      <c r="F71" s="170" t="s">
        <v>356</v>
      </c>
      <c r="G71" s="259">
        <v>2.1921209014699317</v>
      </c>
      <c r="H71" s="170" t="s">
        <v>356</v>
      </c>
      <c r="I71" s="259">
        <v>3.0896000000000012</v>
      </c>
      <c r="J71" s="170" t="s">
        <v>169</v>
      </c>
      <c r="K71" s="259">
        <v>2.6837333333333335</v>
      </c>
      <c r="L71" s="170" t="s">
        <v>197</v>
      </c>
      <c r="M71" s="314">
        <v>2</v>
      </c>
      <c r="N71" s="314">
        <v>5</v>
      </c>
      <c r="O71" s="314">
        <v>35</v>
      </c>
      <c r="P71" s="314">
        <v>3</v>
      </c>
      <c r="Q71" s="314">
        <v>7</v>
      </c>
      <c r="R71" s="314">
        <v>51</v>
      </c>
    </row>
    <row r="72" spans="1:18">
      <c r="A72" s="3" t="s">
        <v>281</v>
      </c>
      <c r="B72" s="339" t="str">
        <f t="shared" si="14"/>
        <v>Purple Bounty</v>
      </c>
      <c r="C72" s="164" t="str">
        <f t="shared" si="15"/>
        <v>Vetch, Hairy</v>
      </c>
      <c r="D72" s="165" t="str">
        <f t="shared" si="16"/>
        <v>Legume</v>
      </c>
      <c r="E72" s="258">
        <v>0.9321635609054375</v>
      </c>
      <c r="F72" s="168" t="s">
        <v>182</v>
      </c>
      <c r="G72" s="258">
        <v>1.9257884554969495</v>
      </c>
      <c r="H72" s="168" t="s">
        <v>359</v>
      </c>
      <c r="I72" s="258">
        <v>3.8581333333333347</v>
      </c>
      <c r="J72" s="168" t="s">
        <v>161</v>
      </c>
      <c r="K72" s="258">
        <v>2.9317333333333329</v>
      </c>
      <c r="L72" s="168" t="s">
        <v>163</v>
      </c>
      <c r="M72" s="313">
        <v>2</v>
      </c>
      <c r="N72" s="313">
        <v>4</v>
      </c>
      <c r="O72" s="313">
        <v>33</v>
      </c>
      <c r="P72" s="313">
        <v>3</v>
      </c>
      <c r="Q72" s="313">
        <v>7</v>
      </c>
      <c r="R72" s="313">
        <v>54</v>
      </c>
    </row>
    <row r="73" spans="1:18">
      <c r="A73" s="3" t="s">
        <v>296</v>
      </c>
      <c r="B73" s="340" t="str">
        <f t="shared" si="14"/>
        <v>Villana</v>
      </c>
      <c r="C73" s="28" t="str">
        <f t="shared" si="15"/>
        <v>Vetch, Hairy</v>
      </c>
      <c r="D73" s="29" t="str">
        <f t="shared" si="16"/>
        <v>Legume</v>
      </c>
      <c r="E73" s="259">
        <v>0.60436978124638219</v>
      </c>
      <c r="F73" s="170" t="s">
        <v>350</v>
      </c>
      <c r="G73" s="259">
        <v>1.5979946758378947</v>
      </c>
      <c r="H73" s="170" t="s">
        <v>420</v>
      </c>
      <c r="I73" s="259">
        <v>3.1088000000000005</v>
      </c>
      <c r="J73" s="170" t="s">
        <v>170</v>
      </c>
      <c r="K73" s="259">
        <v>2.3871999999999991</v>
      </c>
      <c r="L73" s="170" t="s">
        <v>117</v>
      </c>
      <c r="M73" s="314">
        <v>1</v>
      </c>
      <c r="N73" s="314">
        <v>2</v>
      </c>
      <c r="O73" s="314">
        <v>16</v>
      </c>
      <c r="P73" s="314">
        <v>2</v>
      </c>
      <c r="Q73" s="314">
        <v>5</v>
      </c>
      <c r="R73" s="314">
        <v>36</v>
      </c>
    </row>
    <row r="74" spans="1:18">
      <c r="A74" s="3" t="s">
        <v>289</v>
      </c>
      <c r="B74" s="339" t="str">
        <f t="shared" si="14"/>
        <v>WinterKing</v>
      </c>
      <c r="C74" s="164" t="str">
        <f t="shared" si="15"/>
        <v>Vetch, Hairy</v>
      </c>
      <c r="D74" s="165" t="str">
        <f t="shared" si="16"/>
        <v>Legume</v>
      </c>
      <c r="E74" s="258">
        <v>1.608238231452239</v>
      </c>
      <c r="F74" s="168" t="s">
        <v>164</v>
      </c>
      <c r="G74" s="258">
        <v>1.6287253426809312</v>
      </c>
      <c r="H74" s="168" t="s">
        <v>420</v>
      </c>
      <c r="I74" s="258">
        <v>3.5929333333333346</v>
      </c>
      <c r="J74" s="168" t="s">
        <v>163</v>
      </c>
      <c r="K74" s="258">
        <v>2.8154666666666666</v>
      </c>
      <c r="L74" s="168" t="s">
        <v>174</v>
      </c>
      <c r="M74" s="313">
        <v>3</v>
      </c>
      <c r="N74" s="313">
        <v>6</v>
      </c>
      <c r="O74" s="313">
        <v>48</v>
      </c>
      <c r="P74" s="313">
        <v>3</v>
      </c>
      <c r="Q74" s="313">
        <v>6</v>
      </c>
      <c r="R74" s="313">
        <v>44</v>
      </c>
    </row>
    <row r="75" spans="1:18">
      <c r="A75" s="3" t="s">
        <v>300</v>
      </c>
      <c r="B75" s="340" t="str">
        <f t="shared" si="14"/>
        <v>Namoi</v>
      </c>
      <c r="C75" s="28" t="str">
        <f t="shared" si="15"/>
        <v>Vetch, Woolypod</v>
      </c>
      <c r="D75" s="29" t="str">
        <f t="shared" si="16"/>
        <v>Legume</v>
      </c>
      <c r="E75" s="259">
        <v>1.3623928967079471</v>
      </c>
      <c r="F75" s="170" t="s">
        <v>419</v>
      </c>
      <c r="G75" s="259">
        <v>1.782378676896113</v>
      </c>
      <c r="H75" s="170" t="s">
        <v>175</v>
      </c>
      <c r="I75" s="259">
        <v>3.3226666666666675</v>
      </c>
      <c r="J75" s="170" t="s">
        <v>191</v>
      </c>
      <c r="K75" s="259">
        <v>2.9215999999999993</v>
      </c>
      <c r="L75" s="170" t="s">
        <v>163</v>
      </c>
      <c r="M75" s="314">
        <v>2</v>
      </c>
      <c r="N75" s="314">
        <v>5</v>
      </c>
      <c r="O75" s="314">
        <v>36</v>
      </c>
      <c r="P75" s="314">
        <v>3</v>
      </c>
      <c r="Q75" s="314">
        <v>6</v>
      </c>
      <c r="R75" s="314">
        <v>46</v>
      </c>
    </row>
    <row r="76" spans="1:18">
      <c r="A76" s="3" t="s">
        <v>286</v>
      </c>
      <c r="B76" s="339" t="str">
        <f t="shared" si="14"/>
        <v>Double OO</v>
      </c>
      <c r="C76" s="164" t="str">
        <f t="shared" si="15"/>
        <v>Winter Pea</v>
      </c>
      <c r="D76" s="165" t="str">
        <f t="shared" si="16"/>
        <v>Legume</v>
      </c>
      <c r="E76" s="258">
        <v>0.97313778336281975</v>
      </c>
      <c r="F76" s="168" t="s">
        <v>341</v>
      </c>
      <c r="G76" s="258">
        <v>1.8028657881248036</v>
      </c>
      <c r="H76" s="168" t="s">
        <v>175</v>
      </c>
      <c r="I76" s="258">
        <v>2.5680000000000009</v>
      </c>
      <c r="J76" s="168" t="s">
        <v>241</v>
      </c>
      <c r="K76" s="258">
        <v>2.2906666666666662</v>
      </c>
      <c r="L76" s="168" t="s">
        <v>192</v>
      </c>
      <c r="M76" s="313">
        <v>1</v>
      </c>
      <c r="N76" s="313">
        <v>3</v>
      </c>
      <c r="O76" s="313">
        <v>20</v>
      </c>
      <c r="P76" s="313">
        <v>2</v>
      </c>
      <c r="Q76" s="313">
        <v>5</v>
      </c>
      <c r="R76" s="313">
        <v>42</v>
      </c>
    </row>
    <row r="77" spans="1:18">
      <c r="A77" s="3" t="s">
        <v>270</v>
      </c>
      <c r="B77" s="340" t="str">
        <f t="shared" si="14"/>
        <v>Survivor</v>
      </c>
      <c r="C77" s="28" t="str">
        <f t="shared" si="15"/>
        <v>Winter Pea</v>
      </c>
      <c r="D77" s="29" t="str">
        <f t="shared" si="16"/>
        <v>Legume</v>
      </c>
      <c r="E77" s="259">
        <v>0.962894227748474</v>
      </c>
      <c r="F77" s="170" t="s">
        <v>228</v>
      </c>
      <c r="G77" s="259">
        <v>2.1409031233982052</v>
      </c>
      <c r="H77" s="170" t="s">
        <v>359</v>
      </c>
      <c r="I77" s="259">
        <v>2.5701333333333345</v>
      </c>
      <c r="J77" s="170" t="s">
        <v>241</v>
      </c>
      <c r="K77" s="259">
        <v>2.6938666666666666</v>
      </c>
      <c r="L77" s="170" t="s">
        <v>197</v>
      </c>
      <c r="M77" s="314">
        <v>1</v>
      </c>
      <c r="N77" s="314">
        <v>3</v>
      </c>
      <c r="O77" s="314">
        <v>20</v>
      </c>
      <c r="P77" s="314">
        <v>4</v>
      </c>
      <c r="Q77" s="314">
        <v>8</v>
      </c>
      <c r="R77" s="314">
        <v>59</v>
      </c>
    </row>
    <row r="78" spans="1:18">
      <c r="A78" s="3" t="s">
        <v>284</v>
      </c>
      <c r="B78" s="339" t="str">
        <f t="shared" si="14"/>
        <v>VNS (1)</v>
      </c>
      <c r="C78" s="164" t="str">
        <f t="shared" si="15"/>
        <v>Winter Pea</v>
      </c>
      <c r="D78" s="165" t="str">
        <f t="shared" si="16"/>
        <v>Legume</v>
      </c>
      <c r="E78" s="258">
        <v>0.60436978124638252</v>
      </c>
      <c r="F78" s="168" t="s">
        <v>350</v>
      </c>
      <c r="G78" s="258">
        <v>1.8848142330395674</v>
      </c>
      <c r="H78" s="168" t="s">
        <v>342</v>
      </c>
      <c r="I78" s="258">
        <v>2.5461333333333349</v>
      </c>
      <c r="J78" s="168" t="s">
        <v>241</v>
      </c>
      <c r="K78" s="258">
        <v>1.9861333333333324</v>
      </c>
      <c r="L78" s="168" t="s">
        <v>129</v>
      </c>
      <c r="M78" s="313">
        <v>1</v>
      </c>
      <c r="N78" s="313">
        <v>2</v>
      </c>
      <c r="O78" s="313">
        <v>12</v>
      </c>
      <c r="P78" s="313">
        <v>2</v>
      </c>
      <c r="Q78" s="313">
        <v>4</v>
      </c>
      <c r="R78" s="313">
        <v>37</v>
      </c>
    </row>
    <row r="79" spans="1:18">
      <c r="A79" s="3" t="s">
        <v>276</v>
      </c>
      <c r="B79" s="340" t="str">
        <f t="shared" si="14"/>
        <v>VNS (2)</v>
      </c>
      <c r="C79" s="28" t="str">
        <f t="shared" si="15"/>
        <v>Winter Pea</v>
      </c>
      <c r="D79" s="29" t="str">
        <f t="shared" si="16"/>
        <v>Legume</v>
      </c>
      <c r="E79" s="259">
        <v>0.89118933844805581</v>
      </c>
      <c r="F79" s="170" t="s">
        <v>188</v>
      </c>
      <c r="G79" s="259">
        <v>2.069198234097787</v>
      </c>
      <c r="H79" s="170" t="s">
        <v>359</v>
      </c>
      <c r="I79" s="259">
        <v>2.8032000000000012</v>
      </c>
      <c r="J79" s="170" t="s">
        <v>122</v>
      </c>
      <c r="K79" s="259">
        <v>2.9621333333333331</v>
      </c>
      <c r="L79" s="170" t="s">
        <v>163</v>
      </c>
      <c r="M79" s="314">
        <v>1</v>
      </c>
      <c r="N79" s="314">
        <v>3</v>
      </c>
      <c r="O79" s="314">
        <v>20</v>
      </c>
      <c r="P79" s="314">
        <v>4</v>
      </c>
      <c r="Q79" s="314">
        <v>8</v>
      </c>
      <c r="R79" s="314">
        <v>60</v>
      </c>
    </row>
    <row r="80" spans="1:18" ht="12.75" customHeight="1">
      <c r="A80" s="3" t="s">
        <v>290</v>
      </c>
      <c r="B80" s="339" t="str">
        <f t="shared" si="14"/>
        <v>Windham</v>
      </c>
      <c r="C80" s="164" t="str">
        <f t="shared" si="15"/>
        <v>Winter Pea</v>
      </c>
      <c r="D80" s="165" t="str">
        <f t="shared" si="16"/>
        <v>Legume</v>
      </c>
      <c r="E80" s="258">
        <v>0.67607467054680082</v>
      </c>
      <c r="F80" s="168" t="s">
        <v>362</v>
      </c>
      <c r="G80" s="258">
        <v>1.7414044544387308</v>
      </c>
      <c r="H80" s="168" t="s">
        <v>178</v>
      </c>
      <c r="I80" s="258">
        <v>3.3792000000000009</v>
      </c>
      <c r="J80" s="168" t="s">
        <v>214</v>
      </c>
      <c r="K80" s="258">
        <v>2.6053333333333328</v>
      </c>
      <c r="L80" s="168" t="s">
        <v>170</v>
      </c>
      <c r="M80" s="313">
        <v>1</v>
      </c>
      <c r="N80" s="313">
        <v>3</v>
      </c>
      <c r="O80" s="313">
        <v>20</v>
      </c>
      <c r="P80" s="313">
        <v>3</v>
      </c>
      <c r="Q80" s="313">
        <v>6</v>
      </c>
      <c r="R80" s="313">
        <v>48</v>
      </c>
    </row>
    <row r="81" spans="1:32">
      <c r="A81" s="3" t="s">
        <v>278</v>
      </c>
      <c r="B81" s="340" t="str">
        <f t="shared" si="14"/>
        <v>WyoWinter (1)</v>
      </c>
      <c r="C81" s="28" t="str">
        <f t="shared" si="15"/>
        <v>Winter Pea</v>
      </c>
      <c r="D81" s="29" t="str">
        <f t="shared" si="16"/>
        <v>Legume</v>
      </c>
      <c r="E81" s="259">
        <v>0.67607467054680082</v>
      </c>
      <c r="F81" s="170" t="s">
        <v>362</v>
      </c>
      <c r="G81" s="259">
        <v>1.9770062335686776</v>
      </c>
      <c r="H81" s="170" t="s">
        <v>359</v>
      </c>
      <c r="I81" s="259">
        <v>2.6192000000000011</v>
      </c>
      <c r="J81" s="170" t="s">
        <v>124</v>
      </c>
      <c r="K81" s="259">
        <v>2.2394666666666661</v>
      </c>
      <c r="L81" s="170" t="s">
        <v>179</v>
      </c>
      <c r="M81" s="314">
        <v>1</v>
      </c>
      <c r="N81" s="314">
        <v>2</v>
      </c>
      <c r="O81" s="314">
        <v>14</v>
      </c>
      <c r="P81" s="314">
        <v>2</v>
      </c>
      <c r="Q81" s="314">
        <v>5</v>
      </c>
      <c r="R81" s="314">
        <v>42</v>
      </c>
    </row>
    <row r="82" spans="1:32" ht="12.75" customHeight="1">
      <c r="A82" s="3" t="s">
        <v>279</v>
      </c>
      <c r="B82" s="339" t="str">
        <f t="shared" si="14"/>
        <v>WyoWinter (2)</v>
      </c>
      <c r="C82" s="164" t="str">
        <f t="shared" si="15"/>
        <v>Winter Pea</v>
      </c>
      <c r="D82" s="165" t="str">
        <f t="shared" si="16"/>
        <v>Legume</v>
      </c>
      <c r="E82" s="258">
        <v>0.52242133633161891</v>
      </c>
      <c r="F82" s="168" t="s">
        <v>153</v>
      </c>
      <c r="G82" s="258">
        <v>1.4238542303940211</v>
      </c>
      <c r="H82" s="168" t="s">
        <v>418</v>
      </c>
      <c r="I82" s="258">
        <v>2.7274666666666674</v>
      </c>
      <c r="J82" s="168" t="s">
        <v>222</v>
      </c>
      <c r="K82" s="258">
        <v>2.7610666666666663</v>
      </c>
      <c r="L82" s="168" t="s">
        <v>191</v>
      </c>
      <c r="M82" s="313">
        <v>1</v>
      </c>
      <c r="N82" s="313">
        <v>2</v>
      </c>
      <c r="O82" s="313">
        <v>15</v>
      </c>
      <c r="P82" s="313">
        <v>2</v>
      </c>
      <c r="Q82" s="313">
        <v>5</v>
      </c>
      <c r="R82" s="313">
        <v>39</v>
      </c>
    </row>
    <row r="83" spans="1:32" s="166" customFormat="1">
      <c r="B83" s="388" t="s">
        <v>1</v>
      </c>
      <c r="C83" s="403"/>
      <c r="D83" s="417"/>
      <c r="E83" s="270">
        <f>AVERAGE(E54:E82)</f>
        <v>0.67289563604579639</v>
      </c>
      <c r="F83" s="173"/>
      <c r="G83" s="270">
        <f>AVERAGE(G54:G82)</f>
        <v>1.5165760700066311</v>
      </c>
      <c r="H83" s="173"/>
      <c r="I83" s="270">
        <f>AVERAGE(I54:I82)</f>
        <v>2.8630666666666693</v>
      </c>
      <c r="J83" s="175"/>
      <c r="K83" s="270">
        <f>AVERAGE(K54:K82)</f>
        <v>2.4980776688527433</v>
      </c>
      <c r="L83" s="175"/>
      <c r="M83" s="315">
        <f t="shared" ref="M83:R83" si="17">AVERAGE(M54:M82)</f>
        <v>0.96551724137931039</v>
      </c>
      <c r="N83" s="315">
        <f t="shared" si="17"/>
        <v>2.3448275862068964</v>
      </c>
      <c r="O83" s="315">
        <f t="shared" si="17"/>
        <v>17.862068965517242</v>
      </c>
      <c r="P83" s="315">
        <f t="shared" si="17"/>
        <v>2.2413793103448274</v>
      </c>
      <c r="Q83" s="315">
        <f t="shared" si="17"/>
        <v>4.6896551724137927</v>
      </c>
      <c r="R83" s="315">
        <f t="shared" si="17"/>
        <v>37.793103448275865</v>
      </c>
    </row>
    <row r="84" spans="1:32" s="166" customFormat="1">
      <c r="B84" s="389" t="s">
        <v>429</v>
      </c>
      <c r="C84" s="404"/>
      <c r="D84" s="418"/>
      <c r="E84" s="272">
        <f>MIN(E54:E82)</f>
        <v>8.1948444914763399E-2</v>
      </c>
      <c r="F84" s="179"/>
      <c r="G84" s="272">
        <f>MIN(G54:G82)</f>
        <v>9.2192000529109058E-2</v>
      </c>
      <c r="H84" s="179"/>
      <c r="I84" s="272">
        <f>MIN(I54:I82)</f>
        <v>1.6554666666666673</v>
      </c>
      <c r="J84" s="180"/>
      <c r="K84" s="272">
        <f>MIN(K54:K82)</f>
        <v>1.9269333333333061</v>
      </c>
      <c r="L84" s="180"/>
      <c r="M84" s="316">
        <f t="shared" ref="M84:R84" si="18">MIN(M54:M82)</f>
        <v>0</v>
      </c>
      <c r="N84" s="316">
        <f t="shared" si="18"/>
        <v>0</v>
      </c>
      <c r="O84" s="316">
        <f t="shared" si="18"/>
        <v>1</v>
      </c>
      <c r="P84" s="316">
        <f t="shared" si="18"/>
        <v>0</v>
      </c>
      <c r="Q84" s="316">
        <f t="shared" si="18"/>
        <v>0</v>
      </c>
      <c r="R84" s="316">
        <f t="shared" si="18"/>
        <v>3</v>
      </c>
    </row>
    <row r="85" spans="1:32" s="166" customFormat="1">
      <c r="B85" s="389" t="s">
        <v>430</v>
      </c>
      <c r="C85" s="404"/>
      <c r="D85" s="418"/>
      <c r="E85" s="272">
        <f>MAX(E54:E82)</f>
        <v>1.8745706774252211</v>
      </c>
      <c r="F85" s="179"/>
      <c r="G85" s="272">
        <f>MAX(G54:G82)</f>
        <v>2.9962400171960502</v>
      </c>
      <c r="H85" s="179"/>
      <c r="I85" s="272">
        <f>MAX(I54:I82)</f>
        <v>4.3184000000000005</v>
      </c>
      <c r="J85" s="180"/>
      <c r="K85" s="272">
        <f>MAX(K54:K82)</f>
        <v>3.9418666666666651</v>
      </c>
      <c r="L85" s="180"/>
      <c r="M85" s="316">
        <f t="shared" ref="M85:R85" si="19">MAX(M54:M82)</f>
        <v>4</v>
      </c>
      <c r="N85" s="316">
        <f t="shared" si="19"/>
        <v>9</v>
      </c>
      <c r="O85" s="316">
        <f t="shared" si="19"/>
        <v>70</v>
      </c>
      <c r="P85" s="316">
        <f t="shared" si="19"/>
        <v>6</v>
      </c>
      <c r="Q85" s="316">
        <f t="shared" si="19"/>
        <v>13</v>
      </c>
      <c r="R85" s="316">
        <f t="shared" si="19"/>
        <v>99</v>
      </c>
    </row>
    <row r="86" spans="1:32" s="166" customFormat="1" ht="13.8" thickBot="1">
      <c r="B86" s="390" t="s">
        <v>431</v>
      </c>
      <c r="C86" s="405"/>
      <c r="D86" s="419"/>
      <c r="E86" s="274">
        <f>E85-E84</f>
        <v>1.7926222325104577</v>
      </c>
      <c r="F86" s="184"/>
      <c r="G86" s="274">
        <f t="shared" ref="G86" si="20">G85-G84</f>
        <v>2.9040480166669411</v>
      </c>
      <c r="H86" s="184"/>
      <c r="I86" s="274">
        <f t="shared" ref="I86" si="21">I85-I84</f>
        <v>2.6629333333333332</v>
      </c>
      <c r="J86" s="186"/>
      <c r="K86" s="274">
        <f t="shared" ref="K86" si="22">K85-K84</f>
        <v>2.0149333333333592</v>
      </c>
      <c r="L86" s="186"/>
      <c r="M86" s="317">
        <f t="shared" ref="M86:R86" si="23">M85-M84</f>
        <v>4</v>
      </c>
      <c r="N86" s="317">
        <f t="shared" si="23"/>
        <v>9</v>
      </c>
      <c r="O86" s="317">
        <f t="shared" si="23"/>
        <v>69</v>
      </c>
      <c r="P86" s="317">
        <f t="shared" si="23"/>
        <v>6</v>
      </c>
      <c r="Q86" s="317">
        <f t="shared" si="23"/>
        <v>13</v>
      </c>
      <c r="R86" s="317">
        <f t="shared" si="23"/>
        <v>96</v>
      </c>
    </row>
    <row r="87" spans="1:32" s="248" customFormat="1" ht="64.2" customHeight="1">
      <c r="B87" s="486" t="s">
        <v>555</v>
      </c>
      <c r="C87" s="486"/>
      <c r="D87" s="486"/>
      <c r="E87" s="486"/>
      <c r="F87" s="486"/>
      <c r="G87" s="486"/>
      <c r="H87" s="486"/>
      <c r="I87" s="486"/>
      <c r="J87" s="486"/>
      <c r="K87" s="486"/>
      <c r="L87" s="486"/>
      <c r="M87" s="486"/>
      <c r="N87" s="486"/>
      <c r="O87" s="486"/>
      <c r="P87" s="486"/>
      <c r="Q87" s="486"/>
      <c r="R87" s="486"/>
      <c r="S87" s="276"/>
      <c r="T87" s="276"/>
      <c r="AF87" s="248" t="s">
        <v>3</v>
      </c>
    </row>
    <row r="88" spans="1:32" s="166" customFormat="1" ht="40.950000000000003" customHeight="1" thickBot="1">
      <c r="B88" s="499" t="s">
        <v>584</v>
      </c>
      <c r="C88" s="499"/>
      <c r="D88" s="499"/>
      <c r="E88" s="499"/>
      <c r="F88" s="499"/>
      <c r="G88" s="499"/>
      <c r="H88" s="499"/>
      <c r="I88" s="499"/>
      <c r="J88" s="499"/>
      <c r="K88" s="499"/>
      <c r="L88" s="499"/>
      <c r="M88" s="499"/>
      <c r="N88" s="499"/>
      <c r="O88" s="499"/>
      <c r="P88" s="499"/>
      <c r="Q88" s="499"/>
      <c r="R88" s="499"/>
    </row>
    <row r="89" spans="1:32" ht="28.2" customHeight="1">
      <c r="B89" s="1" t="s">
        <v>21</v>
      </c>
      <c r="C89" s="331"/>
      <c r="D89" s="332"/>
      <c r="E89" s="477" t="s">
        <v>595</v>
      </c>
      <c r="F89" s="478"/>
      <c r="G89" s="478"/>
      <c r="H89" s="478"/>
      <c r="I89" s="477" t="s">
        <v>594</v>
      </c>
      <c r="J89" s="478"/>
      <c r="K89" s="478"/>
      <c r="L89" s="478"/>
      <c r="M89" s="477" t="s">
        <v>590</v>
      </c>
      <c r="N89" s="478"/>
      <c r="O89" s="478"/>
      <c r="P89" s="477" t="s">
        <v>591</v>
      </c>
      <c r="Q89" s="478"/>
      <c r="R89" s="478"/>
    </row>
    <row r="90" spans="1:32" ht="19.8" customHeight="1" thickBot="1">
      <c r="B90" s="2"/>
      <c r="C90" s="336"/>
      <c r="D90" s="338"/>
      <c r="E90" s="480" t="s">
        <v>269</v>
      </c>
      <c r="F90" s="481"/>
      <c r="G90" s="482" t="s">
        <v>81</v>
      </c>
      <c r="H90" s="481"/>
      <c r="I90" s="483" t="s">
        <v>85</v>
      </c>
      <c r="J90" s="481"/>
      <c r="K90" s="481" t="s">
        <v>81</v>
      </c>
      <c r="L90" s="481"/>
      <c r="M90" s="330" t="s">
        <v>525</v>
      </c>
      <c r="N90" s="328" t="s">
        <v>526</v>
      </c>
      <c r="O90" s="328" t="s">
        <v>527</v>
      </c>
      <c r="P90" s="330" t="s">
        <v>525</v>
      </c>
      <c r="Q90" s="328" t="s">
        <v>526</v>
      </c>
      <c r="R90" s="328" t="s">
        <v>527</v>
      </c>
    </row>
    <row r="91" spans="1:32" s="181" customFormat="1">
      <c r="B91" s="393" t="s">
        <v>447</v>
      </c>
      <c r="C91" s="408"/>
      <c r="D91" s="408"/>
      <c r="E91" s="282"/>
      <c r="F91" s="210"/>
      <c r="G91" s="282"/>
      <c r="H91" s="210"/>
      <c r="I91" s="283"/>
      <c r="J91" s="211"/>
      <c r="K91" s="283"/>
      <c r="L91" s="211"/>
      <c r="M91" s="219"/>
      <c r="N91" s="219"/>
      <c r="O91" s="219"/>
      <c r="P91" s="219"/>
      <c r="Q91" s="219"/>
      <c r="R91" s="219"/>
    </row>
    <row r="92" spans="1:32" s="181" customFormat="1">
      <c r="B92" s="394" t="s">
        <v>1</v>
      </c>
      <c r="C92" s="409"/>
      <c r="D92" s="420"/>
      <c r="E92" s="284">
        <f>E16</f>
        <v>0.70959903437556793</v>
      </c>
      <c r="F92" s="209"/>
      <c r="G92" s="284">
        <f>G16</f>
        <v>1.654799847881083</v>
      </c>
      <c r="H92" s="209"/>
      <c r="I92" s="284">
        <f>I16</f>
        <v>1.8180363636363643</v>
      </c>
      <c r="J92" s="201"/>
      <c r="K92" s="284">
        <f>K16</f>
        <v>1.3664206559258141</v>
      </c>
      <c r="L92" s="201"/>
      <c r="M92" s="285">
        <f t="shared" ref="M92:R95" si="24">M16</f>
        <v>9.0909090909090912E-2</v>
      </c>
      <c r="N92" s="285">
        <f t="shared" si="24"/>
        <v>0.81818181818181823</v>
      </c>
      <c r="O92" s="285">
        <f t="shared" si="24"/>
        <v>7.1818181818181817</v>
      </c>
      <c r="P92" s="285">
        <f t="shared" si="24"/>
        <v>9.0909090909090912E-2</v>
      </c>
      <c r="Q92" s="285">
        <f t="shared" si="24"/>
        <v>0.63636363636363635</v>
      </c>
      <c r="R92" s="285">
        <f t="shared" si="24"/>
        <v>10.636363636363637</v>
      </c>
    </row>
    <row r="93" spans="1:32" s="181" customFormat="1">
      <c r="B93" s="395" t="s">
        <v>429</v>
      </c>
      <c r="C93" s="410"/>
      <c r="D93" s="421"/>
      <c r="E93" s="286">
        <f>E17</f>
        <v>0.29706311281601833</v>
      </c>
      <c r="F93" s="231"/>
      <c r="G93" s="286">
        <f>G17</f>
        <v>0.7068053373898372</v>
      </c>
      <c r="H93" s="231"/>
      <c r="I93" s="286">
        <f>I17</f>
        <v>1.5952000000000002</v>
      </c>
      <c r="J93" s="232"/>
      <c r="K93" s="286">
        <f>K17</f>
        <v>1.1343999999999999</v>
      </c>
      <c r="L93" s="232"/>
      <c r="M93" s="287">
        <f t="shared" si="24"/>
        <v>0</v>
      </c>
      <c r="N93" s="287">
        <f t="shared" si="24"/>
        <v>0</v>
      </c>
      <c r="O93" s="287">
        <f t="shared" si="24"/>
        <v>4</v>
      </c>
      <c r="P93" s="287">
        <f t="shared" si="24"/>
        <v>0</v>
      </c>
      <c r="Q93" s="287">
        <f t="shared" si="24"/>
        <v>0</v>
      </c>
      <c r="R93" s="287">
        <f t="shared" si="24"/>
        <v>4</v>
      </c>
    </row>
    <row r="94" spans="1:32" s="181" customFormat="1">
      <c r="B94" s="396" t="s">
        <v>430</v>
      </c>
      <c r="C94" s="411"/>
      <c r="D94" s="422"/>
      <c r="E94" s="288">
        <f>E18</f>
        <v>1.1165475619636558</v>
      </c>
      <c r="F94" s="206"/>
      <c r="G94" s="288">
        <f t="shared" ref="G94:G95" si="25">G18</f>
        <v>2.6018631260437517</v>
      </c>
      <c r="H94" s="206"/>
      <c r="I94" s="288">
        <f t="shared" ref="I94:I95" si="26">I18</f>
        <v>2.1690666666666671</v>
      </c>
      <c r="J94" s="207"/>
      <c r="K94" s="288">
        <f t="shared" ref="K94:K95" si="27">K18</f>
        <v>1.6783999999999994</v>
      </c>
      <c r="L94" s="207"/>
      <c r="M94" s="289">
        <f t="shared" si="24"/>
        <v>1</v>
      </c>
      <c r="N94" s="289">
        <f t="shared" si="24"/>
        <v>1</v>
      </c>
      <c r="O94" s="289">
        <f t="shared" si="24"/>
        <v>10</v>
      </c>
      <c r="P94" s="289">
        <f t="shared" si="24"/>
        <v>1</v>
      </c>
      <c r="Q94" s="289">
        <f t="shared" si="24"/>
        <v>2</v>
      </c>
      <c r="R94" s="289">
        <f t="shared" si="24"/>
        <v>20</v>
      </c>
    </row>
    <row r="95" spans="1:32" s="181" customFormat="1" ht="13.8" thickBot="1">
      <c r="B95" s="395" t="s">
        <v>431</v>
      </c>
      <c r="C95" s="410"/>
      <c r="D95" s="421"/>
      <c r="E95" s="290">
        <f>E19</f>
        <v>0.81948444914763741</v>
      </c>
      <c r="F95" s="231"/>
      <c r="G95" s="290">
        <f t="shared" si="25"/>
        <v>1.8950577886539146</v>
      </c>
      <c r="H95" s="231"/>
      <c r="I95" s="290">
        <f t="shared" si="26"/>
        <v>0.57386666666666697</v>
      </c>
      <c r="J95" s="232"/>
      <c r="K95" s="290">
        <f t="shared" si="27"/>
        <v>0.54399999999999959</v>
      </c>
      <c r="L95" s="232"/>
      <c r="M95" s="291">
        <f t="shared" si="24"/>
        <v>1</v>
      </c>
      <c r="N95" s="291">
        <f t="shared" si="24"/>
        <v>1</v>
      </c>
      <c r="O95" s="291">
        <f t="shared" si="24"/>
        <v>6</v>
      </c>
      <c r="P95" s="291">
        <f t="shared" si="24"/>
        <v>1</v>
      </c>
      <c r="Q95" s="291">
        <f t="shared" si="24"/>
        <v>2</v>
      </c>
      <c r="R95" s="291">
        <f t="shared" si="24"/>
        <v>16</v>
      </c>
    </row>
    <row r="96" spans="1:32" s="181" customFormat="1">
      <c r="B96" s="397" t="s">
        <v>448</v>
      </c>
      <c r="C96" s="412"/>
      <c r="D96" s="412"/>
      <c r="E96" s="292"/>
      <c r="F96" s="213"/>
      <c r="G96" s="292"/>
      <c r="H96" s="213"/>
      <c r="I96" s="292"/>
      <c r="J96" s="214"/>
      <c r="K96" s="292"/>
      <c r="L96" s="214"/>
      <c r="M96" s="293"/>
      <c r="N96" s="293"/>
      <c r="O96" s="293"/>
      <c r="P96" s="293"/>
      <c r="Q96" s="293"/>
      <c r="R96" s="293"/>
    </row>
    <row r="97" spans="2:18" s="181" customFormat="1">
      <c r="B97" s="394" t="s">
        <v>1</v>
      </c>
      <c r="C97" s="409"/>
      <c r="D97" s="420"/>
      <c r="E97" s="284">
        <f>E45</f>
        <v>1.0612323616461903</v>
      </c>
      <c r="F97" s="209"/>
      <c r="G97" s="284">
        <f>G45</f>
        <v>2.0497354784305299</v>
      </c>
      <c r="H97" s="209"/>
      <c r="I97" s="284">
        <f>I45</f>
        <v>1.1879999056391739</v>
      </c>
      <c r="J97" s="201"/>
      <c r="K97" s="284">
        <f>K45</f>
        <v>0.75205928650314557</v>
      </c>
      <c r="L97" s="201"/>
      <c r="M97" s="285">
        <f t="shared" ref="M97:R100" si="28">M45</f>
        <v>0</v>
      </c>
      <c r="N97" s="285">
        <f t="shared" si="28"/>
        <v>0</v>
      </c>
      <c r="O97" s="285">
        <f t="shared" si="28"/>
        <v>1.65</v>
      </c>
      <c r="P97" s="285">
        <f t="shared" si="28"/>
        <v>0</v>
      </c>
      <c r="Q97" s="285">
        <f t="shared" si="28"/>
        <v>-0.3</v>
      </c>
      <c r="R97" s="285">
        <f t="shared" si="28"/>
        <v>-3.45</v>
      </c>
    </row>
    <row r="98" spans="2:18" s="181" customFormat="1">
      <c r="B98" s="395" t="s">
        <v>429</v>
      </c>
      <c r="C98" s="410"/>
      <c r="D98" s="421"/>
      <c r="E98" s="286">
        <f>E46</f>
        <v>7.1704889300417698E-2</v>
      </c>
      <c r="F98" s="231"/>
      <c r="G98" s="286">
        <f>G46</f>
        <v>0.21511466790125541</v>
      </c>
      <c r="H98" s="231"/>
      <c r="I98" s="286">
        <f t="shared" ref="I98:I100" si="29">I46</f>
        <v>0.87413333333333432</v>
      </c>
      <c r="J98" s="232"/>
      <c r="K98" s="286">
        <f t="shared" ref="K98:K100" si="30">K46</f>
        <v>0.47946666666666626</v>
      </c>
      <c r="L98" s="232"/>
      <c r="M98" s="287">
        <f t="shared" si="28"/>
        <v>0</v>
      </c>
      <c r="N98" s="287">
        <f t="shared" si="28"/>
        <v>0</v>
      </c>
      <c r="O98" s="287">
        <f t="shared" si="28"/>
        <v>-2</v>
      </c>
      <c r="P98" s="287">
        <f t="shared" si="28"/>
        <v>0</v>
      </c>
      <c r="Q98" s="287">
        <f t="shared" si="28"/>
        <v>-1</v>
      </c>
      <c r="R98" s="287">
        <f t="shared" si="28"/>
        <v>-9</v>
      </c>
    </row>
    <row r="99" spans="2:18" s="181" customFormat="1">
      <c r="B99" s="396" t="s">
        <v>430</v>
      </c>
      <c r="C99" s="411"/>
      <c r="D99" s="422"/>
      <c r="E99" s="288">
        <f>E47</f>
        <v>2.0999289009408217</v>
      </c>
      <c r="F99" s="206"/>
      <c r="G99" s="288">
        <f>G47</f>
        <v>3.9232818002943177</v>
      </c>
      <c r="H99" s="206"/>
      <c r="I99" s="288">
        <f t="shared" si="29"/>
        <v>1.7290666666666674</v>
      </c>
      <c r="J99" s="207"/>
      <c r="K99" s="288">
        <f t="shared" si="30"/>
        <v>1.271319063396255</v>
      </c>
      <c r="L99" s="207"/>
      <c r="M99" s="289">
        <f t="shared" si="28"/>
        <v>0</v>
      </c>
      <c r="N99" s="289">
        <f t="shared" si="28"/>
        <v>0</v>
      </c>
      <c r="O99" s="289">
        <f t="shared" si="28"/>
        <v>5</v>
      </c>
      <c r="P99" s="289">
        <f t="shared" si="28"/>
        <v>0</v>
      </c>
      <c r="Q99" s="289">
        <f t="shared" si="28"/>
        <v>0</v>
      </c>
      <c r="R99" s="289">
        <f t="shared" si="28"/>
        <v>4</v>
      </c>
    </row>
    <row r="100" spans="2:18" s="166" customFormat="1" ht="13.8" thickBot="1">
      <c r="B100" s="395" t="s">
        <v>431</v>
      </c>
      <c r="C100" s="410"/>
      <c r="D100" s="421"/>
      <c r="E100" s="290">
        <f>E48</f>
        <v>2.028224011640404</v>
      </c>
      <c r="F100" s="231"/>
      <c r="G100" s="290">
        <f>G48</f>
        <v>3.7081671323930623</v>
      </c>
      <c r="H100" s="231"/>
      <c r="I100" s="290">
        <f t="shared" si="29"/>
        <v>0.8549333333333331</v>
      </c>
      <c r="J100" s="232"/>
      <c r="K100" s="290">
        <f t="shared" si="30"/>
        <v>0.79185239672958874</v>
      </c>
      <c r="L100" s="232"/>
      <c r="M100" s="291">
        <f t="shared" si="28"/>
        <v>0</v>
      </c>
      <c r="N100" s="291">
        <f t="shared" si="28"/>
        <v>0</v>
      </c>
      <c r="O100" s="291">
        <f t="shared" si="28"/>
        <v>7</v>
      </c>
      <c r="P100" s="291">
        <f t="shared" si="28"/>
        <v>0</v>
      </c>
      <c r="Q100" s="291">
        <f t="shared" si="28"/>
        <v>1</v>
      </c>
      <c r="R100" s="291">
        <f t="shared" si="28"/>
        <v>13</v>
      </c>
    </row>
    <row r="101" spans="2:18" s="166" customFormat="1">
      <c r="B101" s="398" t="s">
        <v>449</v>
      </c>
      <c r="C101" s="413"/>
      <c r="D101" s="413"/>
      <c r="E101" s="294"/>
      <c r="F101" s="216"/>
      <c r="G101" s="294"/>
      <c r="H101" s="216"/>
      <c r="I101" s="294"/>
      <c r="J101" s="217"/>
      <c r="K101" s="294"/>
      <c r="L101" s="217"/>
      <c r="M101" s="295"/>
      <c r="N101" s="295"/>
      <c r="O101" s="295"/>
      <c r="P101" s="295"/>
      <c r="Q101" s="295"/>
      <c r="R101" s="295"/>
    </row>
    <row r="102" spans="2:18" s="166" customFormat="1">
      <c r="B102" s="394" t="s">
        <v>1</v>
      </c>
      <c r="C102" s="409"/>
      <c r="D102" s="420"/>
      <c r="E102" s="284">
        <f>E83</f>
        <v>0.67289563604579639</v>
      </c>
      <c r="F102" s="209"/>
      <c r="G102" s="284">
        <f>G83</f>
        <v>1.5165760700066311</v>
      </c>
      <c r="H102" s="209"/>
      <c r="I102" s="284">
        <f>I83</f>
        <v>2.8630666666666693</v>
      </c>
      <c r="J102" s="201"/>
      <c r="K102" s="284">
        <f>K83</f>
        <v>2.4980776688527433</v>
      </c>
      <c r="L102" s="201"/>
      <c r="M102" s="285">
        <f t="shared" ref="M102:R105" si="31">M83</f>
        <v>0.96551724137931039</v>
      </c>
      <c r="N102" s="285">
        <f t="shared" si="31"/>
        <v>2.3448275862068964</v>
      </c>
      <c r="O102" s="285">
        <f t="shared" si="31"/>
        <v>17.862068965517242</v>
      </c>
      <c r="P102" s="285">
        <f t="shared" si="31"/>
        <v>2.2413793103448274</v>
      </c>
      <c r="Q102" s="285">
        <f t="shared" si="31"/>
        <v>4.6896551724137927</v>
      </c>
      <c r="R102" s="285">
        <f t="shared" si="31"/>
        <v>37.793103448275865</v>
      </c>
    </row>
    <row r="103" spans="2:18" s="166" customFormat="1">
      <c r="B103" s="395" t="s">
        <v>429</v>
      </c>
      <c r="C103" s="410"/>
      <c r="D103" s="421"/>
      <c r="E103" s="286">
        <f t="shared" ref="E103:G105" si="32">E84</f>
        <v>8.1948444914763399E-2</v>
      </c>
      <c r="F103" s="231"/>
      <c r="G103" s="286">
        <f t="shared" si="32"/>
        <v>9.2192000529109058E-2</v>
      </c>
      <c r="H103" s="231"/>
      <c r="I103" s="286">
        <f t="shared" ref="I103:I105" si="33">I84</f>
        <v>1.6554666666666673</v>
      </c>
      <c r="J103" s="232"/>
      <c r="K103" s="286">
        <f t="shared" ref="K103:K105" si="34">K84</f>
        <v>1.9269333333333061</v>
      </c>
      <c r="L103" s="232"/>
      <c r="M103" s="287">
        <f t="shared" si="31"/>
        <v>0</v>
      </c>
      <c r="N103" s="287">
        <f t="shared" si="31"/>
        <v>0</v>
      </c>
      <c r="O103" s="287">
        <f t="shared" si="31"/>
        <v>1</v>
      </c>
      <c r="P103" s="287">
        <f t="shared" si="31"/>
        <v>0</v>
      </c>
      <c r="Q103" s="287">
        <f t="shared" si="31"/>
        <v>0</v>
      </c>
      <c r="R103" s="287">
        <f t="shared" si="31"/>
        <v>3</v>
      </c>
    </row>
    <row r="104" spans="2:18" s="166" customFormat="1" ht="13.2" customHeight="1">
      <c r="B104" s="396" t="s">
        <v>430</v>
      </c>
      <c r="C104" s="411"/>
      <c r="D104" s="422"/>
      <c r="E104" s="288">
        <f t="shared" si="32"/>
        <v>1.8745706774252211</v>
      </c>
      <c r="F104" s="206"/>
      <c r="G104" s="288">
        <f t="shared" si="32"/>
        <v>2.9962400171960502</v>
      </c>
      <c r="H104" s="206"/>
      <c r="I104" s="288">
        <f t="shared" si="33"/>
        <v>4.3184000000000005</v>
      </c>
      <c r="J104" s="207"/>
      <c r="K104" s="288">
        <f t="shared" si="34"/>
        <v>3.9418666666666651</v>
      </c>
      <c r="L104" s="207"/>
      <c r="M104" s="289">
        <f t="shared" si="31"/>
        <v>4</v>
      </c>
      <c r="N104" s="289">
        <f t="shared" si="31"/>
        <v>9</v>
      </c>
      <c r="O104" s="289">
        <f t="shared" si="31"/>
        <v>70</v>
      </c>
      <c r="P104" s="289">
        <f t="shared" si="31"/>
        <v>6</v>
      </c>
      <c r="Q104" s="289">
        <f t="shared" si="31"/>
        <v>13</v>
      </c>
      <c r="R104" s="289">
        <f t="shared" si="31"/>
        <v>99</v>
      </c>
    </row>
    <row r="105" spans="2:18" s="166" customFormat="1" ht="13.2" customHeight="1" thickBot="1">
      <c r="B105" s="399" t="s">
        <v>431</v>
      </c>
      <c r="C105" s="414"/>
      <c r="D105" s="423"/>
      <c r="E105" s="290">
        <f t="shared" si="32"/>
        <v>1.7926222325104577</v>
      </c>
      <c r="F105" s="237"/>
      <c r="G105" s="290">
        <f t="shared" si="32"/>
        <v>2.9040480166669411</v>
      </c>
      <c r="H105" s="237"/>
      <c r="I105" s="290">
        <f t="shared" si="33"/>
        <v>2.6629333333333332</v>
      </c>
      <c r="J105" s="238"/>
      <c r="K105" s="290">
        <f t="shared" si="34"/>
        <v>2.0149333333333592</v>
      </c>
      <c r="L105" s="238"/>
      <c r="M105" s="291">
        <f t="shared" si="31"/>
        <v>4</v>
      </c>
      <c r="N105" s="291">
        <f t="shared" si="31"/>
        <v>9</v>
      </c>
      <c r="O105" s="291">
        <f t="shared" si="31"/>
        <v>69</v>
      </c>
      <c r="P105" s="291">
        <f t="shared" si="31"/>
        <v>6</v>
      </c>
      <c r="Q105" s="291">
        <f t="shared" si="31"/>
        <v>13</v>
      </c>
      <c r="R105" s="291">
        <f t="shared" si="31"/>
        <v>96</v>
      </c>
    </row>
    <row r="106" spans="2:18" s="166" customFormat="1" ht="13.2" customHeight="1">
      <c r="B106" s="400" t="s">
        <v>446</v>
      </c>
      <c r="C106" s="415"/>
      <c r="D106" s="415"/>
      <c r="E106" s="296"/>
      <c r="F106" s="241"/>
      <c r="G106" s="296"/>
      <c r="H106" s="241"/>
      <c r="I106" s="296"/>
      <c r="J106" s="241"/>
      <c r="K106" s="296"/>
      <c r="L106" s="241"/>
      <c r="M106" s="297"/>
      <c r="N106" s="297"/>
      <c r="O106" s="297"/>
      <c r="P106" s="297"/>
      <c r="Q106" s="297"/>
      <c r="R106" s="297"/>
    </row>
    <row r="107" spans="2:18" s="166" customFormat="1" ht="13.2" customHeight="1">
      <c r="B107" s="394" t="s">
        <v>1</v>
      </c>
      <c r="C107" s="409"/>
      <c r="D107" s="420"/>
      <c r="E107" s="284">
        <f>AVERAGE(E5:E15,E25:E44,E54:E82)</f>
        <v>0.80907016760638595</v>
      </c>
      <c r="F107" s="199"/>
      <c r="G107" s="284">
        <f>AVERAGE(G5:G15,G25:G44,G54:G82)</f>
        <v>1.7196368987582469</v>
      </c>
      <c r="H107" s="199"/>
      <c r="I107" s="284">
        <f>AVERAGE(I5:I15,I25:I44,I54:I82)</f>
        <v>2.1131221907686148</v>
      </c>
      <c r="J107" s="201"/>
      <c r="K107" s="284">
        <f>AVERAGE(K5:K15,K25:K44,K54:K82)</f>
        <v>1.7086010890329399</v>
      </c>
      <c r="L107" s="201"/>
      <c r="M107" s="285">
        <f t="shared" ref="M107:R107" si="35">AVERAGE(M5:M15,M25:M44,M54:M82)</f>
        <v>0.48333333333333334</v>
      </c>
      <c r="N107" s="285">
        <f t="shared" si="35"/>
        <v>1.2833333333333334</v>
      </c>
      <c r="O107" s="285">
        <f t="shared" si="35"/>
        <v>10.5</v>
      </c>
      <c r="P107" s="285">
        <f t="shared" si="35"/>
        <v>1.1000000000000001</v>
      </c>
      <c r="Q107" s="285">
        <f t="shared" si="35"/>
        <v>2.2833333333333332</v>
      </c>
      <c r="R107" s="285">
        <f t="shared" si="35"/>
        <v>19.066666666666666</v>
      </c>
    </row>
    <row r="108" spans="2:18" s="166" customFormat="1" ht="13.2" customHeight="1">
      <c r="B108" s="395" t="s">
        <v>2</v>
      </c>
      <c r="C108" s="410"/>
      <c r="D108" s="421"/>
      <c r="E108" s="298">
        <f>(_xlfn.STDEV.S(E5:E15,E25:E44,E54:E82))/(SQRT(60))</f>
        <v>6.3082815911128368E-2</v>
      </c>
      <c r="F108" s="226"/>
      <c r="G108" s="298">
        <v>0.3</v>
      </c>
      <c r="H108" s="226"/>
      <c r="I108" s="299">
        <v>0.1</v>
      </c>
      <c r="J108" s="227"/>
      <c r="K108" s="286">
        <v>0.1</v>
      </c>
      <c r="L108" s="227"/>
      <c r="M108" s="300">
        <f>(_xlfn.STDEV.S(M5:M15,M25:M44,M54:M82))/(SQRT(60))</f>
        <v>0.1075974572470296</v>
      </c>
      <c r="N108" s="300">
        <f t="shared" ref="N108:R108" si="36">(_xlfn.STDEV.S(N5:N15,N25:N44,N54:N82))/(SQRT(60))</f>
        <v>0.22809907980339664</v>
      </c>
      <c r="O108" s="300">
        <f t="shared" si="36"/>
        <v>1.6801432545864068</v>
      </c>
      <c r="P108" s="300">
        <f t="shared" si="36"/>
        <v>0.18670500009948018</v>
      </c>
      <c r="Q108" s="300">
        <f t="shared" si="36"/>
        <v>0.40553491679290671</v>
      </c>
      <c r="R108" s="300">
        <f t="shared" si="36"/>
        <v>3.1611042434036851</v>
      </c>
    </row>
    <row r="109" spans="2:18" s="166" customFormat="1" ht="13.2" customHeight="1">
      <c r="B109" s="396" t="s">
        <v>429</v>
      </c>
      <c r="C109" s="411"/>
      <c r="D109" s="422"/>
      <c r="E109" s="301">
        <f>MIN(E5:E15,E25:E44,E54:E82)</f>
        <v>7.1704889300417698E-2</v>
      </c>
      <c r="F109" s="206"/>
      <c r="G109" s="301">
        <f>MIN(G5:G15,G25:G44,G54:G82)</f>
        <v>9.2192000529109058E-2</v>
      </c>
      <c r="H109" s="206"/>
      <c r="I109" s="301">
        <f>MIN(I5:I15,I25:I44,I54:I82)</f>
        <v>0.87413333333333432</v>
      </c>
      <c r="J109" s="207"/>
      <c r="K109" s="301">
        <f>MIN(K5:K15,K25:K44,K54:K82)</f>
        <v>0.47946666666666626</v>
      </c>
      <c r="L109" s="207"/>
      <c r="M109" s="302">
        <f t="shared" ref="M109:R109" si="37">MIN(M5:M15,M25:M44,M54:M82)</f>
        <v>0</v>
      </c>
      <c r="N109" s="302">
        <f t="shared" si="37"/>
        <v>0</v>
      </c>
      <c r="O109" s="302">
        <f t="shared" si="37"/>
        <v>-2</v>
      </c>
      <c r="P109" s="302">
        <f t="shared" si="37"/>
        <v>0</v>
      </c>
      <c r="Q109" s="302">
        <f t="shared" si="37"/>
        <v>-1</v>
      </c>
      <c r="R109" s="302">
        <f t="shared" si="37"/>
        <v>-9</v>
      </c>
    </row>
    <row r="110" spans="2:18" s="166" customFormat="1" ht="13.2" customHeight="1">
      <c r="B110" s="395" t="s">
        <v>430</v>
      </c>
      <c r="C110" s="410"/>
      <c r="D110" s="421"/>
      <c r="E110" s="298">
        <f>MAX(E5:E15,E25:E44,E54:E82)</f>
        <v>2.0999289009408217</v>
      </c>
      <c r="F110" s="231"/>
      <c r="G110" s="298">
        <f>MAX(G5:G15,G25:G44,G54:G82)</f>
        <v>3.9232818002943177</v>
      </c>
      <c r="H110" s="231"/>
      <c r="I110" s="298">
        <f>MAX(I5:I15,I25:I44,I54:I82)</f>
        <v>4.3184000000000005</v>
      </c>
      <c r="J110" s="232"/>
      <c r="K110" s="298">
        <f>MAX(K5:K15,K25:K44,K54:K82)</f>
        <v>3.9418666666666651</v>
      </c>
      <c r="L110" s="232"/>
      <c r="M110" s="300">
        <f t="shared" ref="M110:R110" si="38">MAX(M5:M15,M25:M44,M54:M82)</f>
        <v>4</v>
      </c>
      <c r="N110" s="300">
        <f t="shared" si="38"/>
        <v>9</v>
      </c>
      <c r="O110" s="300">
        <f t="shared" si="38"/>
        <v>70</v>
      </c>
      <c r="P110" s="300">
        <f t="shared" si="38"/>
        <v>6</v>
      </c>
      <c r="Q110" s="300">
        <f t="shared" si="38"/>
        <v>13</v>
      </c>
      <c r="R110" s="300">
        <f t="shared" si="38"/>
        <v>99</v>
      </c>
    </row>
    <row r="111" spans="2:18" s="166" customFormat="1" ht="13.2" customHeight="1" thickBot="1">
      <c r="B111" s="396" t="s">
        <v>431</v>
      </c>
      <c r="C111" s="411"/>
      <c r="D111" s="422"/>
      <c r="E111" s="301">
        <f>E110-E109</f>
        <v>2.028224011640404</v>
      </c>
      <c r="F111" s="206"/>
      <c r="G111" s="301">
        <f>G110-G109</f>
        <v>3.8310897997652087</v>
      </c>
      <c r="H111" s="206"/>
      <c r="I111" s="301">
        <f>I110-I109</f>
        <v>3.4442666666666661</v>
      </c>
      <c r="J111" s="106"/>
      <c r="K111" s="301">
        <f>K110-K109</f>
        <v>3.4623999999999988</v>
      </c>
      <c r="L111" s="106"/>
      <c r="M111" s="302">
        <f t="shared" ref="M111:R111" si="39">M110-M109</f>
        <v>4</v>
      </c>
      <c r="N111" s="302">
        <f t="shared" si="39"/>
        <v>9</v>
      </c>
      <c r="O111" s="302">
        <f t="shared" si="39"/>
        <v>72</v>
      </c>
      <c r="P111" s="302">
        <f t="shared" si="39"/>
        <v>6</v>
      </c>
      <c r="Q111" s="302">
        <f t="shared" si="39"/>
        <v>14</v>
      </c>
      <c r="R111" s="302">
        <f t="shared" si="39"/>
        <v>108</v>
      </c>
    </row>
    <row r="112" spans="2:18" s="166" customFormat="1" ht="13.2" customHeight="1">
      <c r="B112" s="401" t="s">
        <v>89</v>
      </c>
      <c r="C112" s="416"/>
      <c r="D112" s="416"/>
      <c r="E112" s="303"/>
      <c r="F112" s="143"/>
      <c r="G112" s="303"/>
      <c r="H112" s="143"/>
      <c r="I112" s="304"/>
      <c r="J112" s="144"/>
      <c r="K112" s="304"/>
      <c r="L112" s="144"/>
      <c r="M112" s="144"/>
      <c r="N112" s="144"/>
      <c r="O112" s="144"/>
      <c r="P112" s="144"/>
      <c r="Q112" s="144"/>
      <c r="R112" s="144"/>
    </row>
    <row r="113" spans="2:32" s="166" customFormat="1" ht="13.2" customHeight="1" thickBot="1">
      <c r="B113" s="389" t="s">
        <v>90</v>
      </c>
      <c r="C113" s="404"/>
      <c r="D113" s="418"/>
      <c r="E113" s="497" t="s">
        <v>91</v>
      </c>
      <c r="F113" s="497"/>
      <c r="G113" s="497" t="s">
        <v>91</v>
      </c>
      <c r="H113" s="497"/>
      <c r="I113" s="497" t="s">
        <v>91</v>
      </c>
      <c r="J113" s="497"/>
      <c r="K113" s="498" t="s">
        <v>91</v>
      </c>
      <c r="L113" s="498"/>
      <c r="M113" s="262"/>
      <c r="N113" s="263"/>
      <c r="O113" s="263"/>
      <c r="P113" s="262"/>
      <c r="Q113" s="263"/>
      <c r="R113" s="319"/>
    </row>
    <row r="114" spans="2:32" s="248" customFormat="1" ht="25.2" customHeight="1">
      <c r="B114" s="486" t="s">
        <v>560</v>
      </c>
      <c r="C114" s="486"/>
      <c r="D114" s="486"/>
      <c r="E114" s="486"/>
      <c r="F114" s="486"/>
      <c r="G114" s="486"/>
      <c r="H114" s="486"/>
      <c r="I114" s="486"/>
      <c r="J114" s="486"/>
      <c r="K114" s="486"/>
      <c r="L114" s="486"/>
      <c r="M114" s="486"/>
      <c r="N114" s="486"/>
      <c r="O114" s="486"/>
      <c r="P114" s="486"/>
      <c r="Q114" s="486"/>
      <c r="R114" s="486"/>
      <c r="S114" s="276"/>
      <c r="T114" s="276"/>
      <c r="AF114" s="248" t="s">
        <v>3</v>
      </c>
    </row>
    <row r="115" spans="2:32" s="166" customFormat="1">
      <c r="B115" s="163"/>
      <c r="C115" s="163"/>
      <c r="D115" s="163"/>
    </row>
    <row r="116" spans="2:32" s="166" customFormat="1">
      <c r="B116" s="163"/>
      <c r="C116" s="163"/>
      <c r="D116" s="163"/>
    </row>
    <row r="117" spans="2:32" s="6" customFormat="1">
      <c r="B117" s="250"/>
      <c r="C117" s="64"/>
      <c r="D117" s="64"/>
      <c r="E117" s="306"/>
      <c r="F117" s="250"/>
      <c r="G117" s="306"/>
      <c r="H117" s="7"/>
      <c r="I117" s="30"/>
      <c r="J117" s="9"/>
      <c r="K117" s="30"/>
      <c r="L117" s="9"/>
      <c r="M117" s="9"/>
      <c r="N117" s="9"/>
      <c r="O117" s="9"/>
      <c r="P117" s="9"/>
      <c r="Q117" s="9"/>
      <c r="R117" s="9"/>
    </row>
    <row r="118" spans="2:32" s="6" customFormat="1">
      <c r="B118" s="250"/>
      <c r="C118" s="249"/>
      <c r="D118" s="249"/>
      <c r="E118" s="306"/>
      <c r="F118" s="250"/>
      <c r="G118" s="306"/>
      <c r="H118" s="7"/>
      <c r="I118" s="307"/>
      <c r="J118" s="5"/>
      <c r="K118" s="307"/>
      <c r="L118" s="5"/>
      <c r="M118" s="5"/>
      <c r="N118" s="5"/>
      <c r="O118" s="5"/>
      <c r="P118" s="5"/>
      <c r="Q118" s="5"/>
      <c r="R118" s="5"/>
    </row>
    <row r="119" spans="2:32" s="6" customFormat="1">
      <c r="B119" s="250"/>
      <c r="C119" s="249"/>
      <c r="D119" s="249"/>
      <c r="E119" s="306"/>
      <c r="F119" s="250"/>
      <c r="G119" s="306"/>
      <c r="H119" s="7"/>
      <c r="I119" s="307"/>
      <c r="J119" s="5"/>
      <c r="K119" s="307"/>
      <c r="L119" s="5"/>
      <c r="M119" s="5"/>
      <c r="N119" s="5"/>
      <c r="O119" s="5"/>
      <c r="P119" s="5"/>
      <c r="Q119" s="5"/>
      <c r="R119" s="5"/>
    </row>
    <row r="120" spans="2:32" s="6" customFormat="1">
      <c r="B120" s="250"/>
      <c r="C120" s="249"/>
      <c r="D120" s="249"/>
      <c r="E120" s="306"/>
      <c r="F120" s="250"/>
      <c r="G120" s="306"/>
      <c r="H120" s="7"/>
      <c r="I120" s="307"/>
      <c r="J120" s="5"/>
      <c r="K120" s="307"/>
      <c r="L120" s="5"/>
      <c r="M120" s="5"/>
      <c r="N120" s="5"/>
      <c r="O120" s="5"/>
      <c r="P120" s="5"/>
      <c r="Q120" s="5"/>
      <c r="R120" s="5"/>
    </row>
    <row r="121" spans="2:32" s="6" customFormat="1">
      <c r="B121" s="250"/>
      <c r="C121" s="64"/>
      <c r="D121" s="64"/>
      <c r="E121" s="306"/>
      <c r="F121" s="250"/>
      <c r="G121" s="306"/>
      <c r="H121" s="7"/>
      <c r="I121" s="307"/>
      <c r="J121" s="5"/>
      <c r="K121" s="307"/>
      <c r="L121" s="5"/>
      <c r="M121" s="5"/>
      <c r="N121" s="5"/>
      <c r="O121" s="5"/>
      <c r="P121" s="5"/>
      <c r="Q121" s="5"/>
      <c r="R121" s="5"/>
    </row>
    <row r="122" spans="2:32" s="6" customFormat="1">
      <c r="B122" s="250"/>
      <c r="C122" s="249"/>
      <c r="D122" s="249"/>
      <c r="E122" s="308"/>
      <c r="F122" s="157"/>
      <c r="G122" s="308"/>
      <c r="H122" s="8"/>
      <c r="I122" s="307"/>
      <c r="J122" s="5"/>
      <c r="K122" s="307"/>
      <c r="L122" s="5"/>
      <c r="M122" s="5"/>
      <c r="N122" s="5"/>
      <c r="O122" s="5"/>
      <c r="P122" s="5"/>
      <c r="Q122" s="5"/>
      <c r="R122" s="5"/>
    </row>
    <row r="123" spans="2:32" s="6" customFormat="1">
      <c r="B123" s="157"/>
      <c r="C123" s="64"/>
      <c r="D123" s="64"/>
      <c r="E123" s="306"/>
      <c r="F123" s="250"/>
      <c r="G123" s="306"/>
      <c r="H123" s="7"/>
      <c r="I123" s="30"/>
      <c r="J123" s="9"/>
      <c r="K123" s="30"/>
      <c r="L123" s="9"/>
      <c r="M123" s="9"/>
      <c r="N123" s="9"/>
      <c r="O123" s="9"/>
      <c r="P123" s="9"/>
      <c r="Q123" s="9"/>
      <c r="R123" s="9"/>
    </row>
    <row r="124" spans="2:32" ht="15.6">
      <c r="B124" s="250"/>
      <c r="C124" s="64"/>
      <c r="D124" s="64"/>
      <c r="E124" s="309"/>
      <c r="F124" s="38"/>
      <c r="G124" s="309"/>
      <c r="H124" s="11"/>
    </row>
    <row r="125" spans="2:32" ht="15.6">
      <c r="B125" s="309"/>
      <c r="C125" s="249"/>
      <c r="D125" s="249"/>
      <c r="E125" s="310"/>
      <c r="F125" s="251"/>
      <c r="G125" s="310"/>
      <c r="I125" s="311"/>
      <c r="J125" s="12"/>
      <c r="K125" s="311"/>
      <c r="L125" s="12"/>
      <c r="M125" s="12"/>
      <c r="N125" s="12"/>
      <c r="O125" s="12"/>
      <c r="P125" s="12"/>
      <c r="Q125" s="12"/>
      <c r="R125" s="12"/>
    </row>
    <row r="126" spans="2:32">
      <c r="C126" s="64"/>
      <c r="D126" s="64"/>
      <c r="E126" s="310"/>
      <c r="F126" s="251"/>
      <c r="G126" s="310"/>
    </row>
    <row r="127" spans="2:32">
      <c r="C127" s="252"/>
      <c r="D127" s="252"/>
      <c r="E127" s="310"/>
      <c r="F127" s="251"/>
      <c r="G127" s="310"/>
    </row>
    <row r="128" spans="2:32">
      <c r="C128" s="252"/>
      <c r="D128" s="252"/>
      <c r="E128" s="310"/>
      <c r="F128" s="251"/>
      <c r="G128" s="310"/>
    </row>
    <row r="129" spans="1:32">
      <c r="C129" s="252"/>
      <c r="D129" s="252"/>
      <c r="E129" s="310"/>
      <c r="F129" s="251"/>
      <c r="G129" s="310"/>
    </row>
    <row r="130" spans="1:32" s="31" customFormat="1">
      <c r="A130" s="163"/>
      <c r="B130" s="37"/>
      <c r="C130" s="252"/>
      <c r="D130" s="252"/>
      <c r="E130" s="310"/>
      <c r="F130" s="251"/>
      <c r="G130" s="310"/>
      <c r="I130" s="307"/>
      <c r="J130" s="5"/>
      <c r="K130" s="307"/>
      <c r="L130" s="5"/>
      <c r="M130" s="5"/>
      <c r="N130" s="5"/>
      <c r="O130" s="5"/>
      <c r="P130" s="5"/>
      <c r="Q130" s="5"/>
      <c r="R130" s="5"/>
      <c r="S130" s="163"/>
      <c r="T130" s="163"/>
      <c r="U130" s="163"/>
      <c r="V130" s="163"/>
      <c r="W130" s="163"/>
      <c r="X130" s="163"/>
      <c r="Y130" s="163"/>
      <c r="Z130" s="163"/>
      <c r="AA130" s="163"/>
      <c r="AB130" s="163"/>
      <c r="AC130" s="163"/>
      <c r="AD130" s="163"/>
      <c r="AE130" s="163"/>
      <c r="AF130" s="163"/>
    </row>
    <row r="131" spans="1:32" s="31" customFormat="1">
      <c r="A131" s="163"/>
      <c r="B131" s="37"/>
      <c r="C131" s="252"/>
      <c r="D131" s="252"/>
      <c r="E131" s="310"/>
      <c r="F131" s="251"/>
      <c r="G131" s="310"/>
      <c r="I131" s="307"/>
      <c r="J131" s="5"/>
      <c r="K131" s="307"/>
      <c r="L131" s="5"/>
      <c r="M131" s="5"/>
      <c r="N131" s="5"/>
      <c r="O131" s="5"/>
      <c r="P131" s="5"/>
      <c r="Q131" s="5"/>
      <c r="R131" s="5"/>
      <c r="S131" s="163"/>
      <c r="T131" s="163"/>
      <c r="U131" s="163"/>
      <c r="V131" s="163"/>
      <c r="W131" s="163"/>
      <c r="X131" s="163"/>
      <c r="Y131" s="163"/>
      <c r="Z131" s="163"/>
      <c r="AA131" s="163"/>
      <c r="AB131" s="163"/>
      <c r="AC131" s="163"/>
      <c r="AD131" s="163"/>
      <c r="AE131" s="163"/>
      <c r="AF131" s="163"/>
    </row>
    <row r="132" spans="1:32" s="31" customFormat="1">
      <c r="A132" s="163"/>
      <c r="B132" s="37"/>
      <c r="C132" s="252"/>
      <c r="D132" s="252"/>
      <c r="E132" s="310"/>
      <c r="F132" s="251"/>
      <c r="G132" s="310"/>
      <c r="I132" s="307"/>
      <c r="J132" s="5"/>
      <c r="K132" s="307"/>
      <c r="L132" s="5"/>
      <c r="M132" s="5"/>
      <c r="N132" s="5"/>
      <c r="O132" s="5"/>
      <c r="P132" s="5"/>
      <c r="Q132" s="5"/>
      <c r="R132" s="5"/>
      <c r="S132" s="163"/>
      <c r="T132" s="163"/>
      <c r="U132" s="163"/>
      <c r="V132" s="163"/>
      <c r="W132" s="163"/>
      <c r="X132" s="163"/>
      <c r="Y132" s="163"/>
      <c r="Z132" s="163"/>
      <c r="AA132" s="163"/>
      <c r="AB132" s="163"/>
      <c r="AC132" s="163"/>
      <c r="AD132" s="163"/>
      <c r="AE132" s="163"/>
      <c r="AF132" s="163"/>
    </row>
    <row r="133" spans="1:32" s="31" customFormat="1">
      <c r="A133" s="163"/>
      <c r="B133" s="37"/>
      <c r="C133" s="252"/>
      <c r="D133" s="252"/>
      <c r="E133" s="310"/>
      <c r="F133" s="251"/>
      <c r="G133" s="310"/>
      <c r="I133" s="307"/>
      <c r="J133" s="5"/>
      <c r="K133" s="307"/>
      <c r="L133" s="5"/>
      <c r="M133" s="5"/>
      <c r="N133" s="5"/>
      <c r="O133" s="5"/>
      <c r="P133" s="5"/>
      <c r="Q133" s="5"/>
      <c r="R133" s="5"/>
      <c r="S133" s="163"/>
      <c r="T133" s="163"/>
      <c r="U133" s="163"/>
      <c r="V133" s="163"/>
      <c r="W133" s="163"/>
      <c r="X133" s="163"/>
      <c r="Y133" s="163"/>
      <c r="Z133" s="163"/>
      <c r="AA133" s="163"/>
      <c r="AB133" s="163"/>
      <c r="AC133" s="163"/>
      <c r="AD133" s="163"/>
      <c r="AE133" s="163"/>
      <c r="AF133" s="163"/>
    </row>
    <row r="134" spans="1:32" s="31" customFormat="1">
      <c r="A134" s="163"/>
      <c r="B134" s="37"/>
      <c r="C134" s="252"/>
      <c r="D134" s="252"/>
      <c r="E134" s="310"/>
      <c r="F134" s="251"/>
      <c r="G134" s="310"/>
      <c r="I134" s="307"/>
      <c r="J134" s="5"/>
      <c r="K134" s="307"/>
      <c r="L134" s="5"/>
      <c r="M134" s="5"/>
      <c r="N134" s="5"/>
      <c r="O134" s="5"/>
      <c r="P134" s="5"/>
      <c r="Q134" s="5"/>
      <c r="R134" s="5"/>
      <c r="S134" s="163"/>
      <c r="T134" s="163"/>
      <c r="U134" s="163"/>
      <c r="V134" s="163"/>
      <c r="W134" s="163"/>
      <c r="X134" s="163"/>
      <c r="Y134" s="163"/>
      <c r="Z134" s="163"/>
      <c r="AA134" s="163"/>
      <c r="AB134" s="163"/>
      <c r="AC134" s="163"/>
      <c r="AD134" s="163"/>
      <c r="AE134" s="163"/>
      <c r="AF134" s="163"/>
    </row>
    <row r="135" spans="1:32" s="31" customFormat="1">
      <c r="A135" s="163"/>
      <c r="B135" s="37"/>
      <c r="C135" s="252"/>
      <c r="D135" s="252"/>
      <c r="E135" s="310"/>
      <c r="F135" s="251"/>
      <c r="G135" s="310"/>
      <c r="I135" s="307"/>
      <c r="J135" s="5"/>
      <c r="K135" s="307"/>
      <c r="L135" s="5"/>
      <c r="M135" s="5"/>
      <c r="N135" s="5"/>
      <c r="O135" s="5"/>
      <c r="P135" s="5"/>
      <c r="Q135" s="5"/>
      <c r="R135" s="5"/>
      <c r="S135" s="163"/>
      <c r="T135" s="163"/>
      <c r="U135" s="163"/>
      <c r="V135" s="163"/>
      <c r="W135" s="163"/>
      <c r="X135" s="163"/>
      <c r="Y135" s="163"/>
      <c r="Z135" s="163"/>
      <c r="AA135" s="163"/>
      <c r="AB135" s="163"/>
      <c r="AC135" s="163"/>
      <c r="AD135" s="163"/>
      <c r="AE135" s="163"/>
      <c r="AF135" s="163"/>
    </row>
    <row r="136" spans="1:32" s="31" customFormat="1">
      <c r="A136" s="163"/>
      <c r="B136" s="37"/>
      <c r="C136" s="252"/>
      <c r="D136" s="252"/>
      <c r="E136" s="310"/>
      <c r="F136" s="251"/>
      <c r="G136" s="310"/>
      <c r="I136" s="307"/>
      <c r="J136" s="5"/>
      <c r="K136" s="307"/>
      <c r="L136" s="5"/>
      <c r="M136" s="5"/>
      <c r="N136" s="5"/>
      <c r="O136" s="5"/>
      <c r="P136" s="5"/>
      <c r="Q136" s="5"/>
      <c r="R136" s="5"/>
      <c r="S136" s="163"/>
      <c r="T136" s="163"/>
      <c r="U136" s="163"/>
      <c r="V136" s="163"/>
      <c r="W136" s="163"/>
      <c r="X136" s="163"/>
      <c r="Y136" s="163"/>
      <c r="Z136" s="163"/>
      <c r="AA136" s="163"/>
      <c r="AB136" s="163"/>
      <c r="AC136" s="163"/>
      <c r="AD136" s="163"/>
      <c r="AE136" s="163"/>
      <c r="AF136" s="163"/>
    </row>
    <row r="137" spans="1:32" s="31" customFormat="1">
      <c r="A137" s="163"/>
      <c r="B137" s="37"/>
      <c r="C137" s="252"/>
      <c r="D137" s="252"/>
      <c r="E137" s="310"/>
      <c r="F137" s="251"/>
      <c r="G137" s="310"/>
      <c r="I137" s="307"/>
      <c r="J137" s="5"/>
      <c r="K137" s="307"/>
      <c r="L137" s="5"/>
      <c r="M137" s="5"/>
      <c r="N137" s="5"/>
      <c r="O137" s="5"/>
      <c r="P137" s="5"/>
      <c r="Q137" s="5"/>
      <c r="R137" s="5"/>
      <c r="S137" s="163"/>
      <c r="T137" s="163"/>
      <c r="U137" s="163"/>
      <c r="V137" s="163"/>
      <c r="W137" s="163"/>
      <c r="X137" s="163"/>
      <c r="Y137" s="163"/>
      <c r="Z137" s="163"/>
      <c r="AA137" s="163"/>
      <c r="AB137" s="163"/>
      <c r="AC137" s="163"/>
      <c r="AD137" s="163"/>
      <c r="AE137" s="163"/>
      <c r="AF137" s="163"/>
    </row>
    <row r="138" spans="1:32" s="31" customFormat="1">
      <c r="A138" s="163"/>
      <c r="B138" s="37"/>
      <c r="C138" s="252"/>
      <c r="D138" s="252"/>
      <c r="E138" s="310"/>
      <c r="F138" s="251"/>
      <c r="G138" s="310"/>
      <c r="I138" s="307"/>
      <c r="J138" s="5"/>
      <c r="K138" s="307"/>
      <c r="L138" s="5"/>
      <c r="M138" s="5"/>
      <c r="N138" s="5"/>
      <c r="O138" s="5"/>
      <c r="P138" s="5"/>
      <c r="Q138" s="5"/>
      <c r="R138" s="5"/>
      <c r="S138" s="163"/>
      <c r="T138" s="163"/>
      <c r="U138" s="163"/>
      <c r="V138" s="163"/>
      <c r="W138" s="163"/>
      <c r="X138" s="163"/>
      <c r="Y138" s="163"/>
      <c r="Z138" s="163"/>
      <c r="AA138" s="163"/>
      <c r="AB138" s="163"/>
      <c r="AC138" s="163"/>
      <c r="AD138" s="163"/>
      <c r="AE138" s="163"/>
      <c r="AF138" s="163"/>
    </row>
    <row r="139" spans="1:32" s="31" customFormat="1">
      <c r="A139" s="163"/>
      <c r="B139" s="37"/>
      <c r="C139" s="252"/>
      <c r="D139" s="252"/>
      <c r="E139" s="310"/>
      <c r="F139" s="251"/>
      <c r="G139" s="310"/>
      <c r="I139" s="307"/>
      <c r="J139" s="5"/>
      <c r="K139" s="307"/>
      <c r="L139" s="5"/>
      <c r="M139" s="5"/>
      <c r="N139" s="5"/>
      <c r="O139" s="5"/>
      <c r="P139" s="5"/>
      <c r="Q139" s="5"/>
      <c r="R139" s="5"/>
      <c r="S139" s="163"/>
      <c r="T139" s="163"/>
      <c r="U139" s="163"/>
      <c r="V139" s="163"/>
      <c r="W139" s="163"/>
      <c r="X139" s="163"/>
      <c r="Y139" s="163"/>
      <c r="Z139" s="163"/>
      <c r="AA139" s="163"/>
      <c r="AB139" s="163"/>
      <c r="AC139" s="163"/>
      <c r="AD139" s="163"/>
      <c r="AE139" s="163"/>
      <c r="AF139" s="163"/>
    </row>
    <row r="140" spans="1:32" s="31" customFormat="1">
      <c r="A140" s="163"/>
      <c r="B140" s="37"/>
      <c r="C140" s="252"/>
      <c r="D140" s="252"/>
      <c r="E140" s="310"/>
      <c r="F140" s="251"/>
      <c r="G140" s="310"/>
      <c r="I140" s="307"/>
      <c r="J140" s="5"/>
      <c r="K140" s="307"/>
      <c r="L140" s="5"/>
      <c r="M140" s="5"/>
      <c r="N140" s="5"/>
      <c r="O140" s="5"/>
      <c r="P140" s="5"/>
      <c r="Q140" s="5"/>
      <c r="R140" s="5"/>
      <c r="S140" s="163"/>
      <c r="T140" s="163"/>
      <c r="U140" s="163"/>
      <c r="V140" s="163"/>
      <c r="W140" s="163"/>
      <c r="X140" s="163"/>
      <c r="Y140" s="163"/>
      <c r="Z140" s="163"/>
      <c r="AA140" s="163"/>
      <c r="AB140" s="163"/>
      <c r="AC140" s="163"/>
      <c r="AD140" s="163"/>
      <c r="AE140" s="163"/>
      <c r="AF140" s="163"/>
    </row>
    <row r="141" spans="1:32" s="31" customFormat="1">
      <c r="A141" s="163"/>
      <c r="B141" s="37"/>
      <c r="C141" s="252"/>
      <c r="D141" s="252"/>
      <c r="E141" s="310"/>
      <c r="F141" s="251"/>
      <c r="G141" s="310"/>
      <c r="I141" s="307"/>
      <c r="J141" s="5"/>
      <c r="K141" s="307"/>
      <c r="L141" s="5"/>
      <c r="M141" s="5"/>
      <c r="N141" s="5"/>
      <c r="O141" s="5"/>
      <c r="P141" s="5"/>
      <c r="Q141" s="5"/>
      <c r="R141" s="5"/>
      <c r="S141" s="163"/>
      <c r="T141" s="163"/>
      <c r="U141" s="163"/>
      <c r="V141" s="163"/>
      <c r="W141" s="163"/>
      <c r="X141" s="163"/>
      <c r="Y141" s="163"/>
      <c r="Z141" s="163"/>
      <c r="AA141" s="163"/>
      <c r="AB141" s="163"/>
      <c r="AC141" s="163"/>
      <c r="AD141" s="163"/>
      <c r="AE141" s="163"/>
      <c r="AF141" s="163"/>
    </row>
    <row r="142" spans="1:32" s="31" customFormat="1">
      <c r="A142" s="163"/>
      <c r="B142" s="37"/>
      <c r="C142" s="252"/>
      <c r="D142" s="252"/>
      <c r="E142" s="310"/>
      <c r="F142" s="251"/>
      <c r="G142" s="310"/>
      <c r="I142" s="307"/>
      <c r="J142" s="5"/>
      <c r="K142" s="307"/>
      <c r="L142" s="5"/>
      <c r="M142" s="5"/>
      <c r="N142" s="5"/>
      <c r="O142" s="5"/>
      <c r="P142" s="5"/>
      <c r="Q142" s="5"/>
      <c r="R142" s="5"/>
      <c r="S142" s="163"/>
      <c r="T142" s="163"/>
      <c r="U142" s="163"/>
      <c r="V142" s="163"/>
      <c r="W142" s="163"/>
      <c r="X142" s="163"/>
      <c r="Y142" s="163"/>
      <c r="Z142" s="163"/>
      <c r="AA142" s="163"/>
      <c r="AB142" s="163"/>
      <c r="AC142" s="163"/>
      <c r="AD142" s="163"/>
      <c r="AE142" s="163"/>
      <c r="AF142" s="163"/>
    </row>
    <row r="143" spans="1:32" s="31" customFormat="1">
      <c r="A143" s="163"/>
      <c r="B143" s="37"/>
      <c r="C143" s="252"/>
      <c r="D143" s="252"/>
      <c r="E143" s="310"/>
      <c r="F143" s="251"/>
      <c r="G143" s="310"/>
      <c r="I143" s="307"/>
      <c r="J143" s="5"/>
      <c r="K143" s="307"/>
      <c r="L143" s="5"/>
      <c r="M143" s="5"/>
      <c r="N143" s="5"/>
      <c r="O143" s="5"/>
      <c r="P143" s="5"/>
      <c r="Q143" s="5"/>
      <c r="R143" s="5"/>
      <c r="S143" s="163"/>
      <c r="T143" s="163"/>
      <c r="U143" s="163"/>
      <c r="V143" s="163"/>
      <c r="W143" s="163"/>
      <c r="X143" s="163"/>
      <c r="Y143" s="163"/>
      <c r="Z143" s="163"/>
      <c r="AA143" s="163"/>
      <c r="AB143" s="163"/>
      <c r="AC143" s="163"/>
      <c r="AD143" s="163"/>
      <c r="AE143" s="163"/>
      <c r="AF143" s="163"/>
    </row>
    <row r="144" spans="1:32" s="31" customFormat="1">
      <c r="A144" s="163"/>
      <c r="B144" s="37"/>
      <c r="C144" s="252"/>
      <c r="D144" s="252"/>
      <c r="E144" s="312"/>
      <c r="G144" s="312"/>
      <c r="I144" s="307"/>
      <c r="J144" s="5"/>
      <c r="K144" s="307"/>
      <c r="L144" s="5"/>
      <c r="M144" s="5"/>
      <c r="N144" s="5"/>
      <c r="O144" s="5"/>
      <c r="P144" s="5"/>
      <c r="Q144" s="5"/>
      <c r="R144" s="5"/>
      <c r="S144" s="163"/>
      <c r="T144" s="163"/>
      <c r="U144" s="163"/>
      <c r="V144" s="163"/>
      <c r="W144" s="163"/>
      <c r="X144" s="163"/>
      <c r="Y144" s="163"/>
      <c r="Z144" s="163"/>
      <c r="AA144" s="163"/>
      <c r="AB144" s="163"/>
      <c r="AC144" s="163"/>
      <c r="AD144" s="163"/>
      <c r="AE144" s="163"/>
      <c r="AF144" s="163"/>
    </row>
    <row r="145" spans="1:32" s="31" customFormat="1">
      <c r="A145" s="163"/>
      <c r="B145" s="37"/>
      <c r="C145" s="252"/>
      <c r="D145" s="252"/>
      <c r="E145" s="312"/>
      <c r="G145" s="312"/>
      <c r="I145" s="307"/>
      <c r="J145" s="5"/>
      <c r="K145" s="307"/>
      <c r="L145" s="5"/>
      <c r="M145" s="5"/>
      <c r="N145" s="5"/>
      <c r="O145" s="5"/>
      <c r="P145" s="5"/>
      <c r="Q145" s="5"/>
      <c r="R145" s="5"/>
      <c r="S145" s="163"/>
      <c r="T145" s="163"/>
      <c r="U145" s="163"/>
      <c r="V145" s="163"/>
      <c r="W145" s="163"/>
      <c r="X145" s="163"/>
      <c r="Y145" s="163"/>
      <c r="Z145" s="163"/>
      <c r="AA145" s="163"/>
      <c r="AB145" s="163"/>
      <c r="AC145" s="163"/>
      <c r="AD145" s="163"/>
      <c r="AE145" s="163"/>
      <c r="AF145" s="163"/>
    </row>
  </sheetData>
  <mergeCells count="44">
    <mergeCell ref="B114:R114"/>
    <mergeCell ref="E90:F90"/>
    <mergeCell ref="G90:H90"/>
    <mergeCell ref="I90:J90"/>
    <mergeCell ref="K90:L90"/>
    <mergeCell ref="E113:F113"/>
    <mergeCell ref="G113:H113"/>
    <mergeCell ref="I113:J113"/>
    <mergeCell ref="K113:L113"/>
    <mergeCell ref="B87:R87"/>
    <mergeCell ref="B88:R88"/>
    <mergeCell ref="E89:H89"/>
    <mergeCell ref="I89:L89"/>
    <mergeCell ref="M89:O89"/>
    <mergeCell ref="P89:R89"/>
    <mergeCell ref="E51:H51"/>
    <mergeCell ref="I51:L51"/>
    <mergeCell ref="M51:O51"/>
    <mergeCell ref="P51:R51"/>
    <mergeCell ref="E52:F52"/>
    <mergeCell ref="G52:H52"/>
    <mergeCell ref="I52:J52"/>
    <mergeCell ref="K52:L52"/>
    <mergeCell ref="B50:R50"/>
    <mergeCell ref="B20:R20"/>
    <mergeCell ref="B21:R21"/>
    <mergeCell ref="E22:H22"/>
    <mergeCell ref="I22:L22"/>
    <mergeCell ref="M22:O22"/>
    <mergeCell ref="P22:R22"/>
    <mergeCell ref="E23:F23"/>
    <mergeCell ref="G23:H23"/>
    <mergeCell ref="I23:J23"/>
    <mergeCell ref="K23:L23"/>
    <mergeCell ref="B49:R49"/>
    <mergeCell ref="E3:F3"/>
    <mergeCell ref="G3:H3"/>
    <mergeCell ref="I3:J3"/>
    <mergeCell ref="K3:L3"/>
    <mergeCell ref="B1:R1"/>
    <mergeCell ref="E2:H2"/>
    <mergeCell ref="I2:L2"/>
    <mergeCell ref="M2:O2"/>
    <mergeCell ref="P2:R2"/>
  </mergeCells>
  <conditionalFormatting sqref="I4">
    <cfRule type="containsBlanks" priority="224" stopIfTrue="1">
      <formula>LEN(TRIM(#REF!))=0</formula>
    </cfRule>
    <cfRule type="cellIs" dxfId="935" priority="225" operator="greaterThanOrEqual">
      <formula>#REF!</formula>
    </cfRule>
    <cfRule type="cellIs" dxfId="934" priority="226" operator="greaterThanOrEqual">
      <formula>#REF!</formula>
    </cfRule>
  </conditionalFormatting>
  <conditionalFormatting sqref="K4">
    <cfRule type="containsBlanks" priority="221" stopIfTrue="1">
      <formula>LEN(TRIM(#REF!))=0</formula>
    </cfRule>
    <cfRule type="cellIs" dxfId="933" priority="222" operator="greaterThanOrEqual">
      <formula>#REF!</formula>
    </cfRule>
    <cfRule type="cellIs" dxfId="932" priority="223" operator="greaterThanOrEqual">
      <formula>#REF!</formula>
    </cfRule>
  </conditionalFormatting>
  <conditionalFormatting sqref="O4">
    <cfRule type="containsBlanks" priority="218" stopIfTrue="1">
      <formula>LEN(TRIM(#REF!))=0</formula>
    </cfRule>
    <cfRule type="cellIs" dxfId="931" priority="219" operator="greaterThanOrEqual">
      <formula>#REF!</formula>
    </cfRule>
    <cfRule type="cellIs" dxfId="930" priority="220" operator="greaterThanOrEqual">
      <formula>#REF!</formula>
    </cfRule>
  </conditionalFormatting>
  <conditionalFormatting sqref="M4">
    <cfRule type="containsBlanks" priority="215" stopIfTrue="1">
      <formula>LEN(TRIM(#REF!))=0</formula>
    </cfRule>
    <cfRule type="cellIs" dxfId="929" priority="216" operator="greaterThanOrEqual">
      <formula>#REF!</formula>
    </cfRule>
    <cfRule type="cellIs" dxfId="928" priority="217" operator="greaterThanOrEqual">
      <formula>#REF!</formula>
    </cfRule>
  </conditionalFormatting>
  <conditionalFormatting sqref="I53">
    <cfRule type="containsBlanks" priority="194" stopIfTrue="1">
      <formula>LEN(TRIM(#REF!))=0</formula>
    </cfRule>
    <cfRule type="cellIs" dxfId="927" priority="195" operator="greaterThanOrEqual">
      <formula>#REF!</formula>
    </cfRule>
    <cfRule type="cellIs" dxfId="926" priority="196" operator="greaterThanOrEqual">
      <formula>#REF!</formula>
    </cfRule>
  </conditionalFormatting>
  <conditionalFormatting sqref="N4">
    <cfRule type="containsBlanks" priority="212" stopIfTrue="1">
      <formula>LEN(TRIM(#REF!))=0</formula>
    </cfRule>
    <cfRule type="cellIs" dxfId="925" priority="213" operator="greaterThanOrEqual">
      <formula>#REF!</formula>
    </cfRule>
    <cfRule type="cellIs" dxfId="924" priority="214" operator="greaterThanOrEqual">
      <formula>#REF!</formula>
    </cfRule>
  </conditionalFormatting>
  <conditionalFormatting sqref="I24">
    <cfRule type="containsBlanks" priority="209" stopIfTrue="1">
      <formula>LEN(TRIM(#REF!))=0</formula>
    </cfRule>
    <cfRule type="cellIs" dxfId="923" priority="210" operator="greaterThanOrEqual">
      <formula>#REF!</formula>
    </cfRule>
    <cfRule type="cellIs" dxfId="922" priority="211" operator="greaterThanOrEqual">
      <formula>#REF!</formula>
    </cfRule>
  </conditionalFormatting>
  <conditionalFormatting sqref="K24">
    <cfRule type="containsBlanks" priority="206" stopIfTrue="1">
      <formula>LEN(TRIM(#REF!))=0</formula>
    </cfRule>
    <cfRule type="cellIs" dxfId="921" priority="207" operator="greaterThanOrEqual">
      <formula>#REF!</formula>
    </cfRule>
    <cfRule type="cellIs" dxfId="920" priority="208" operator="greaterThanOrEqual">
      <formula>#REF!</formula>
    </cfRule>
  </conditionalFormatting>
  <conditionalFormatting sqref="O24">
    <cfRule type="containsBlanks" priority="203" stopIfTrue="1">
      <formula>LEN(TRIM(#REF!))=0</formula>
    </cfRule>
    <cfRule type="cellIs" dxfId="919" priority="204" operator="greaterThanOrEqual">
      <formula>#REF!</formula>
    </cfRule>
    <cfRule type="cellIs" dxfId="918" priority="205" operator="greaterThanOrEqual">
      <formula>#REF!</formula>
    </cfRule>
  </conditionalFormatting>
  <conditionalFormatting sqref="M24">
    <cfRule type="containsBlanks" priority="200" stopIfTrue="1">
      <formula>LEN(TRIM(#REF!))=0</formula>
    </cfRule>
    <cfRule type="cellIs" dxfId="917" priority="201" operator="greaterThanOrEqual">
      <formula>#REF!</formula>
    </cfRule>
    <cfRule type="cellIs" dxfId="916" priority="202" operator="greaterThanOrEqual">
      <formula>#REF!</formula>
    </cfRule>
  </conditionalFormatting>
  <conditionalFormatting sqref="I106 I91 I96 I101">
    <cfRule type="containsBlanks" priority="179" stopIfTrue="1">
      <formula>LEN(TRIM(#REF!))=0</formula>
    </cfRule>
    <cfRule type="cellIs" dxfId="915" priority="180" operator="greaterThanOrEqual">
      <formula>#REF!</formula>
    </cfRule>
    <cfRule type="cellIs" dxfId="914" priority="181" operator="greaterThanOrEqual">
      <formula>#REF!</formula>
    </cfRule>
  </conditionalFormatting>
  <conditionalFormatting sqref="N24">
    <cfRule type="containsBlanks" priority="197" stopIfTrue="1">
      <formula>LEN(TRIM(#REF!))=0</formula>
    </cfRule>
    <cfRule type="cellIs" dxfId="913" priority="198" operator="greaterThanOrEqual">
      <formula>#REF!</formula>
    </cfRule>
    <cfRule type="cellIs" dxfId="912" priority="199" operator="greaterThanOrEqual">
      <formula>#REF!</formula>
    </cfRule>
  </conditionalFormatting>
  <conditionalFormatting sqref="K53">
    <cfRule type="containsBlanks" priority="191" stopIfTrue="1">
      <formula>LEN(TRIM(#REF!))=0</formula>
    </cfRule>
    <cfRule type="cellIs" dxfId="911" priority="192" operator="greaterThanOrEqual">
      <formula>#REF!</formula>
    </cfRule>
    <cfRule type="cellIs" dxfId="910" priority="193" operator="greaterThanOrEqual">
      <formula>#REF!</formula>
    </cfRule>
  </conditionalFormatting>
  <conditionalFormatting sqref="O53">
    <cfRule type="containsBlanks" priority="188" stopIfTrue="1">
      <formula>LEN(TRIM(#REF!))=0</formula>
    </cfRule>
    <cfRule type="cellIs" dxfId="909" priority="189" operator="greaterThanOrEqual">
      <formula>#REF!</formula>
    </cfRule>
    <cfRule type="cellIs" dxfId="908" priority="190" operator="greaterThanOrEqual">
      <formula>#REF!</formula>
    </cfRule>
  </conditionalFormatting>
  <conditionalFormatting sqref="M53">
    <cfRule type="containsBlanks" priority="185" stopIfTrue="1">
      <formula>LEN(TRIM(#REF!))=0</formula>
    </cfRule>
    <cfRule type="cellIs" dxfId="907" priority="186" operator="greaterThanOrEqual">
      <formula>#REF!</formula>
    </cfRule>
    <cfRule type="cellIs" dxfId="906" priority="187" operator="greaterThanOrEqual">
      <formula>#REF!</formula>
    </cfRule>
  </conditionalFormatting>
  <conditionalFormatting sqref="N53">
    <cfRule type="containsBlanks" priority="182" stopIfTrue="1">
      <formula>LEN(TRIM(#REF!))=0</formula>
    </cfRule>
    <cfRule type="cellIs" dxfId="905" priority="183" operator="greaterThanOrEqual">
      <formula>#REF!</formula>
    </cfRule>
    <cfRule type="cellIs" dxfId="904" priority="184" operator="greaterThanOrEqual">
      <formula>#REF!</formula>
    </cfRule>
  </conditionalFormatting>
  <conditionalFormatting sqref="K106 K91 K96 K101">
    <cfRule type="containsBlanks" priority="176" stopIfTrue="1">
      <formula>LEN(TRIM(#REF!))=0</formula>
    </cfRule>
    <cfRule type="cellIs" dxfId="903" priority="177" operator="greaterThanOrEqual">
      <formula>#REF!</formula>
    </cfRule>
    <cfRule type="cellIs" dxfId="902" priority="178" operator="greaterThanOrEqual">
      <formula>#REF!</formula>
    </cfRule>
  </conditionalFormatting>
  <conditionalFormatting sqref="R4">
    <cfRule type="containsBlanks" priority="164" stopIfTrue="1">
      <formula>LEN(TRIM(#REF!))=0</formula>
    </cfRule>
    <cfRule type="cellIs" dxfId="901" priority="165" operator="greaterThanOrEqual">
      <formula>#REF!</formula>
    </cfRule>
    <cfRule type="cellIs" dxfId="900" priority="166" operator="greaterThanOrEqual">
      <formula>#REF!</formula>
    </cfRule>
  </conditionalFormatting>
  <conditionalFormatting sqref="O106 O91 O96 O101">
    <cfRule type="containsBlanks" priority="173" stopIfTrue="1">
      <formula>LEN(TRIM(#REF!))=0</formula>
    </cfRule>
    <cfRule type="cellIs" dxfId="899" priority="174" operator="greaterThanOrEqual">
      <formula>#REF!</formula>
    </cfRule>
    <cfRule type="cellIs" dxfId="898" priority="175" operator="greaterThanOrEqual">
      <formula>#REF!</formula>
    </cfRule>
  </conditionalFormatting>
  <conditionalFormatting sqref="M106 M91 M96 M101">
    <cfRule type="containsBlanks" priority="170" stopIfTrue="1">
      <formula>LEN(TRIM(#REF!))=0</formula>
    </cfRule>
    <cfRule type="cellIs" dxfId="897" priority="171" operator="greaterThanOrEqual">
      <formula>#REF!</formula>
    </cfRule>
    <cfRule type="cellIs" dxfId="896" priority="172" operator="greaterThanOrEqual">
      <formula>#REF!</formula>
    </cfRule>
  </conditionalFormatting>
  <conditionalFormatting sqref="R24">
    <cfRule type="containsBlanks" priority="155" stopIfTrue="1">
      <formula>LEN(TRIM(#REF!))=0</formula>
    </cfRule>
    <cfRule type="cellIs" dxfId="895" priority="156" operator="greaterThanOrEqual">
      <formula>#REF!</formula>
    </cfRule>
    <cfRule type="cellIs" dxfId="894" priority="157" operator="greaterThanOrEqual">
      <formula>#REF!</formula>
    </cfRule>
  </conditionalFormatting>
  <conditionalFormatting sqref="N106 N91 N96 N101">
    <cfRule type="containsBlanks" priority="167" stopIfTrue="1">
      <formula>LEN(TRIM(#REF!))=0</formula>
    </cfRule>
    <cfRule type="cellIs" dxfId="893" priority="168" operator="greaterThanOrEqual">
      <formula>#REF!</formula>
    </cfRule>
    <cfRule type="cellIs" dxfId="892" priority="169" operator="greaterThanOrEqual">
      <formula>#REF!</formula>
    </cfRule>
  </conditionalFormatting>
  <conditionalFormatting sqref="P4">
    <cfRule type="containsBlanks" priority="161" stopIfTrue="1">
      <formula>LEN(TRIM(#REF!))=0</formula>
    </cfRule>
    <cfRule type="cellIs" dxfId="891" priority="162" operator="greaterThanOrEqual">
      <formula>#REF!</formula>
    </cfRule>
    <cfRule type="cellIs" dxfId="890" priority="163" operator="greaterThanOrEqual">
      <formula>#REF!</formula>
    </cfRule>
  </conditionalFormatting>
  <conditionalFormatting sqref="Q4">
    <cfRule type="containsBlanks" priority="158" stopIfTrue="1">
      <formula>LEN(TRIM(#REF!))=0</formula>
    </cfRule>
    <cfRule type="cellIs" dxfId="889" priority="159" operator="greaterThanOrEqual">
      <formula>#REF!</formula>
    </cfRule>
    <cfRule type="cellIs" dxfId="888" priority="160" operator="greaterThanOrEqual">
      <formula>#REF!</formula>
    </cfRule>
  </conditionalFormatting>
  <conditionalFormatting sqref="P24">
    <cfRule type="containsBlanks" priority="152" stopIfTrue="1">
      <formula>LEN(TRIM(#REF!))=0</formula>
    </cfRule>
    <cfRule type="cellIs" dxfId="887" priority="153" operator="greaterThanOrEqual">
      <formula>#REF!</formula>
    </cfRule>
    <cfRule type="cellIs" dxfId="886" priority="154" operator="greaterThanOrEqual">
      <formula>#REF!</formula>
    </cfRule>
  </conditionalFormatting>
  <conditionalFormatting sqref="Q24">
    <cfRule type="containsBlanks" priority="149" stopIfTrue="1">
      <formula>LEN(TRIM(#REF!))=0</formula>
    </cfRule>
    <cfRule type="cellIs" dxfId="885" priority="150" operator="greaterThanOrEqual">
      <formula>#REF!</formula>
    </cfRule>
    <cfRule type="cellIs" dxfId="884" priority="151" operator="greaterThanOrEqual">
      <formula>#REF!</formula>
    </cfRule>
  </conditionalFormatting>
  <conditionalFormatting sqref="R53">
    <cfRule type="containsBlanks" priority="146" stopIfTrue="1">
      <formula>LEN(TRIM(#REF!))=0</formula>
    </cfRule>
    <cfRule type="cellIs" dxfId="883" priority="147" operator="greaterThanOrEqual">
      <formula>#REF!</formula>
    </cfRule>
    <cfRule type="cellIs" dxfId="882" priority="148" operator="greaterThanOrEqual">
      <formula>#REF!</formula>
    </cfRule>
  </conditionalFormatting>
  <conditionalFormatting sqref="P53">
    <cfRule type="containsBlanks" priority="143" stopIfTrue="1">
      <formula>LEN(TRIM(#REF!))=0</formula>
    </cfRule>
    <cfRule type="cellIs" dxfId="881" priority="144" operator="greaterThanOrEqual">
      <formula>#REF!</formula>
    </cfRule>
    <cfRule type="cellIs" dxfId="880" priority="145" operator="greaterThanOrEqual">
      <formula>#REF!</formula>
    </cfRule>
  </conditionalFormatting>
  <conditionalFormatting sqref="Q53">
    <cfRule type="containsBlanks" priority="140" stopIfTrue="1">
      <formula>LEN(TRIM(#REF!))=0</formula>
    </cfRule>
    <cfRule type="cellIs" dxfId="879" priority="141" operator="greaterThanOrEqual">
      <formula>#REF!</formula>
    </cfRule>
    <cfRule type="cellIs" dxfId="878" priority="142" operator="greaterThanOrEqual">
      <formula>#REF!</formula>
    </cfRule>
  </conditionalFormatting>
  <conditionalFormatting sqref="R106 R91 R96 R101">
    <cfRule type="containsBlanks" priority="137" stopIfTrue="1">
      <formula>LEN(TRIM(#REF!))=0</formula>
    </cfRule>
    <cfRule type="cellIs" dxfId="877" priority="138" operator="greaterThanOrEqual">
      <formula>#REF!</formula>
    </cfRule>
    <cfRule type="cellIs" dxfId="876" priority="139" operator="greaterThanOrEqual">
      <formula>#REF!</formula>
    </cfRule>
  </conditionalFormatting>
  <conditionalFormatting sqref="P106 P91 P96 P101">
    <cfRule type="containsBlanks" priority="134" stopIfTrue="1">
      <formula>LEN(TRIM(#REF!))=0</formula>
    </cfRule>
    <cfRule type="cellIs" dxfId="875" priority="135" operator="greaterThanOrEqual">
      <formula>#REF!</formula>
    </cfRule>
    <cfRule type="cellIs" dxfId="874" priority="136" operator="greaterThanOrEqual">
      <formula>#REF!</formula>
    </cfRule>
  </conditionalFormatting>
  <conditionalFormatting sqref="Q106 Q91 Q96 Q101">
    <cfRule type="containsBlanks" priority="131" stopIfTrue="1">
      <formula>LEN(TRIM(#REF!))=0</formula>
    </cfRule>
    <cfRule type="cellIs" dxfId="873" priority="132" operator="greaterThanOrEqual">
      <formula>#REF!</formula>
    </cfRule>
    <cfRule type="cellIs" dxfId="872" priority="133" operator="greaterThanOrEqual">
      <formula>#REF!</formula>
    </cfRule>
  </conditionalFormatting>
  <conditionalFormatting sqref="E4">
    <cfRule type="containsBlanks" priority="128" stopIfTrue="1">
      <formula>LEN(TRIM(#REF!))=0</formula>
    </cfRule>
    <cfRule type="cellIs" dxfId="871" priority="129" operator="greaterThanOrEqual">
      <formula>#REF!</formula>
    </cfRule>
    <cfRule type="cellIs" dxfId="870" priority="130" operator="greaterThanOrEqual">
      <formula>#REF!</formula>
    </cfRule>
  </conditionalFormatting>
  <conditionalFormatting sqref="G4">
    <cfRule type="containsBlanks" priority="125" stopIfTrue="1">
      <formula>LEN(TRIM(#REF!))=0</formula>
    </cfRule>
    <cfRule type="cellIs" dxfId="869" priority="126" operator="greaterThanOrEqual">
      <formula>#REF!</formula>
    </cfRule>
    <cfRule type="cellIs" dxfId="868" priority="127" operator="greaterThanOrEqual">
      <formula>#REF!</formula>
    </cfRule>
  </conditionalFormatting>
  <conditionalFormatting sqref="E24">
    <cfRule type="containsBlanks" priority="122" stopIfTrue="1">
      <formula>LEN(TRIM(#REF!))=0</formula>
    </cfRule>
    <cfRule type="cellIs" dxfId="867" priority="123" operator="greaterThanOrEqual">
      <formula>#REF!</formula>
    </cfRule>
    <cfRule type="cellIs" dxfId="866" priority="124" operator="greaterThanOrEqual">
      <formula>#REF!</formula>
    </cfRule>
  </conditionalFormatting>
  <conditionalFormatting sqref="G24">
    <cfRule type="containsBlanks" priority="119" stopIfTrue="1">
      <formula>LEN(TRIM(#REF!))=0</formula>
    </cfRule>
    <cfRule type="cellIs" dxfId="865" priority="120" operator="greaterThanOrEqual">
      <formula>#REF!</formula>
    </cfRule>
    <cfRule type="cellIs" dxfId="864" priority="121" operator="greaterThanOrEqual">
      <formula>#REF!</formula>
    </cfRule>
  </conditionalFormatting>
  <conditionalFormatting sqref="E53">
    <cfRule type="containsBlanks" priority="116" stopIfTrue="1">
      <formula>LEN(TRIM(#REF!))=0</formula>
    </cfRule>
    <cfRule type="cellIs" dxfId="863" priority="117" operator="greaterThanOrEqual">
      <formula>#REF!</formula>
    </cfRule>
    <cfRule type="cellIs" dxfId="862" priority="118" operator="greaterThanOrEqual">
      <formula>#REF!</formula>
    </cfRule>
  </conditionalFormatting>
  <conditionalFormatting sqref="G53">
    <cfRule type="containsBlanks" priority="113" stopIfTrue="1">
      <formula>LEN(TRIM(#REF!))=0</formula>
    </cfRule>
    <cfRule type="cellIs" dxfId="861" priority="114" operator="greaterThanOrEqual">
      <formula>#REF!</formula>
    </cfRule>
    <cfRule type="cellIs" dxfId="860" priority="115" operator="greaterThanOrEqual">
      <formula>#REF!</formula>
    </cfRule>
  </conditionalFormatting>
  <conditionalFormatting sqref="E106 E91 E96 E101">
    <cfRule type="containsBlanks" priority="110" stopIfTrue="1">
      <formula>LEN(TRIM(#REF!))=0</formula>
    </cfRule>
    <cfRule type="cellIs" dxfId="859" priority="111" operator="greaterThanOrEqual">
      <formula>#REF!</formula>
    </cfRule>
    <cfRule type="cellIs" dxfId="858" priority="112" operator="greaterThanOrEqual">
      <formula>#REF!</formula>
    </cfRule>
  </conditionalFormatting>
  <conditionalFormatting sqref="G106 G91 G96 G101">
    <cfRule type="containsBlanks" priority="107" stopIfTrue="1">
      <formula>LEN(TRIM(#REF!))=0</formula>
    </cfRule>
    <cfRule type="cellIs" dxfId="857" priority="108" operator="greaterThanOrEqual">
      <formula>#REF!</formula>
    </cfRule>
    <cfRule type="cellIs" dxfId="856" priority="109" operator="greaterThanOrEqual">
      <formula>#REF!</formula>
    </cfRule>
  </conditionalFormatting>
  <conditionalFormatting sqref="T14">
    <cfRule type="colorScale" priority="106">
      <colorScale>
        <cfvo type="min"/>
        <cfvo type="percentile" val="50"/>
        <cfvo type="max"/>
        <color rgb="FF63BE7B"/>
        <color rgb="FFFCFCFF"/>
        <color rgb="FFF8696B"/>
      </colorScale>
    </cfRule>
  </conditionalFormatting>
  <conditionalFormatting sqref="E5:E15">
    <cfRule type="containsBlanks" priority="103" stopIfTrue="1">
      <formula>LEN(TRIM(E5))=0</formula>
    </cfRule>
    <cfRule type="top10" dxfId="855" priority="104" stopIfTrue="1" percent="1" rank="25"/>
    <cfRule type="top10" dxfId="854" priority="105" percent="1" rank="50"/>
  </conditionalFormatting>
  <conditionalFormatting sqref="E25:E44">
    <cfRule type="containsBlanks" priority="100" stopIfTrue="1">
      <formula>LEN(TRIM(E25))=0</formula>
    </cfRule>
    <cfRule type="top10" dxfId="853" priority="101" stopIfTrue="1" percent="1" rank="25"/>
    <cfRule type="top10" dxfId="852" priority="102" percent="1" rank="50"/>
  </conditionalFormatting>
  <conditionalFormatting sqref="G5:G15">
    <cfRule type="containsBlanks" priority="97" stopIfTrue="1">
      <formula>LEN(TRIM(G5))=0</formula>
    </cfRule>
    <cfRule type="top10" dxfId="851" priority="98" stopIfTrue="1" percent="1" rank="25"/>
    <cfRule type="top10" dxfId="850" priority="99" percent="1" rank="50"/>
  </conditionalFormatting>
  <conditionalFormatting sqref="I5:I15">
    <cfRule type="containsBlanks" priority="94" stopIfTrue="1">
      <formula>LEN(TRIM(I5))=0</formula>
    </cfRule>
    <cfRule type="top10" dxfId="849" priority="95" stopIfTrue="1" percent="1" rank="25"/>
    <cfRule type="top10" dxfId="848" priority="96" percent="1" rank="50"/>
  </conditionalFormatting>
  <conditionalFormatting sqref="K5:K15">
    <cfRule type="containsBlanks" priority="91" stopIfTrue="1">
      <formula>LEN(TRIM(K5))=0</formula>
    </cfRule>
    <cfRule type="top10" dxfId="847" priority="92" stopIfTrue="1" percent="1" rank="25"/>
    <cfRule type="top10" dxfId="846" priority="93" percent="1" rank="50"/>
  </conditionalFormatting>
  <conditionalFormatting sqref="M5:M15">
    <cfRule type="containsBlanks" priority="64" stopIfTrue="1">
      <formula>LEN(TRIM(M5))=0</formula>
    </cfRule>
    <cfRule type="cellIs" dxfId="845" priority="90" stopIfTrue="1" operator="greaterThan">
      <formula>0</formula>
    </cfRule>
  </conditionalFormatting>
  <conditionalFormatting sqref="O5:O15">
    <cfRule type="containsBlanks" priority="87" stopIfTrue="1">
      <formula>LEN(TRIM(O5))=0</formula>
    </cfRule>
    <cfRule type="top10" dxfId="844" priority="88" stopIfTrue="1" percent="1" rank="25"/>
    <cfRule type="top10" dxfId="843" priority="89" percent="1" rank="50"/>
  </conditionalFormatting>
  <conditionalFormatting sqref="Q5:Q15">
    <cfRule type="containsBlanks" priority="84" stopIfTrue="1">
      <formula>LEN(TRIM(Q5))=0</formula>
    </cfRule>
    <cfRule type="top10" dxfId="842" priority="85" stopIfTrue="1" percent="1" rank="25"/>
    <cfRule type="top10" dxfId="841" priority="86" percent="1" rank="50"/>
  </conditionalFormatting>
  <conditionalFormatting sqref="R5:R15">
    <cfRule type="containsBlanks" priority="81" stopIfTrue="1">
      <formula>LEN(TRIM(R5))=0</formula>
    </cfRule>
    <cfRule type="top10" dxfId="840" priority="82" stopIfTrue="1" percent="1" rank="25"/>
    <cfRule type="top10" dxfId="839" priority="83" percent="1" rank="50"/>
  </conditionalFormatting>
  <conditionalFormatting sqref="G25:G44">
    <cfRule type="containsBlanks" priority="78" stopIfTrue="1">
      <formula>LEN(TRIM(G25))=0</formula>
    </cfRule>
    <cfRule type="top10" dxfId="838" priority="79" stopIfTrue="1" percent="1" rank="25"/>
    <cfRule type="top10" dxfId="837" priority="80" percent="1" rank="50"/>
  </conditionalFormatting>
  <conditionalFormatting sqref="I25:I44">
    <cfRule type="containsBlanks" priority="75" stopIfTrue="1">
      <formula>LEN(TRIM(I25))=0</formula>
    </cfRule>
    <cfRule type="top10" dxfId="836" priority="76" stopIfTrue="1" percent="1" rank="25"/>
    <cfRule type="top10" dxfId="835" priority="77" percent="1" rank="50"/>
  </conditionalFormatting>
  <conditionalFormatting sqref="K25:K44">
    <cfRule type="containsBlanks" priority="72" stopIfTrue="1">
      <formula>LEN(TRIM(K25))=0</formula>
    </cfRule>
    <cfRule type="top10" dxfId="834" priority="73" stopIfTrue="1" percent="1" rank="25"/>
    <cfRule type="top10" dxfId="833" priority="74" percent="1" rank="50"/>
  </conditionalFormatting>
  <conditionalFormatting sqref="M25:M44">
    <cfRule type="containsBlanks" priority="59" stopIfTrue="1">
      <formula>LEN(TRIM(M25))=0</formula>
    </cfRule>
    <cfRule type="cellIs" dxfId="832" priority="71" operator="greaterThan">
      <formula>0</formula>
    </cfRule>
  </conditionalFormatting>
  <conditionalFormatting sqref="O25:O44">
    <cfRule type="containsBlanks" priority="68" stopIfTrue="1">
      <formula>LEN(TRIM(O25))=0</formula>
    </cfRule>
    <cfRule type="top10" dxfId="831" priority="69" stopIfTrue="1" percent="1" rank="25"/>
    <cfRule type="top10" dxfId="830" priority="70" percent="1" rank="50"/>
  </conditionalFormatting>
  <conditionalFormatting sqref="R25:R44">
    <cfRule type="containsBlanks" priority="65" stopIfTrue="1">
      <formula>LEN(TRIM(R25))=0</formula>
    </cfRule>
    <cfRule type="top10" dxfId="829" priority="66" stopIfTrue="1" percent="1" rank="25"/>
    <cfRule type="top10" dxfId="828" priority="67" percent="1" rank="50"/>
  </conditionalFormatting>
  <conditionalFormatting sqref="P5:P15">
    <cfRule type="containsBlanks" priority="60" stopIfTrue="1">
      <formula>LEN(TRIM(P5))=0</formula>
    </cfRule>
    <cfRule type="cellIs" dxfId="827" priority="61" stopIfTrue="1" operator="greaterThan">
      <formula>0</formula>
    </cfRule>
  </conditionalFormatting>
  <conditionalFormatting sqref="N5:N15">
    <cfRule type="containsBlanks" priority="62" stopIfTrue="1">
      <formula>LEN(TRIM(N5))=0</formula>
    </cfRule>
    <cfRule type="cellIs" dxfId="826" priority="63" stopIfTrue="1" operator="greaterThan">
      <formula>0</formula>
    </cfRule>
  </conditionalFormatting>
  <conditionalFormatting sqref="N25:N44">
    <cfRule type="containsBlanks" priority="57" stopIfTrue="1">
      <formula>LEN(TRIM(N25))=0</formula>
    </cfRule>
    <cfRule type="cellIs" dxfId="825" priority="58" operator="greaterThan">
      <formula>0</formula>
    </cfRule>
  </conditionalFormatting>
  <conditionalFormatting sqref="P25:Q44">
    <cfRule type="containsBlanks" priority="55" stopIfTrue="1">
      <formula>LEN(TRIM(P25))=0</formula>
    </cfRule>
    <cfRule type="cellIs" dxfId="824" priority="56" operator="greaterThan">
      <formula>0</formula>
    </cfRule>
  </conditionalFormatting>
  <conditionalFormatting sqref="E54:E82">
    <cfRule type="containsBlanks" priority="49" stopIfTrue="1">
      <formula>LEN(TRIM(E54))=0</formula>
    </cfRule>
    <cfRule type="top10" dxfId="823" priority="50" stopIfTrue="1" percent="1" rank="25"/>
    <cfRule type="top10" dxfId="822" priority="51" percent="1" rank="50"/>
  </conditionalFormatting>
  <conditionalFormatting sqref="G54:G82">
    <cfRule type="containsBlanks" priority="46" stopIfTrue="1">
      <formula>LEN(TRIM(G54))=0</formula>
    </cfRule>
    <cfRule type="top10" dxfId="821" priority="47" stopIfTrue="1" percent="1" rank="25"/>
    <cfRule type="top10" dxfId="820" priority="48" percent="1" rank="50"/>
  </conditionalFormatting>
  <conditionalFormatting sqref="I54:I82">
    <cfRule type="containsBlanks" priority="43" stopIfTrue="1">
      <formula>LEN(TRIM(I54))=0</formula>
    </cfRule>
    <cfRule type="top10" dxfId="819" priority="44" stopIfTrue="1" percent="1" rank="25"/>
    <cfRule type="top10" dxfId="818" priority="45" percent="1" rank="50"/>
  </conditionalFormatting>
  <conditionalFormatting sqref="K54:K82">
    <cfRule type="containsBlanks" priority="40" stopIfTrue="1">
      <formula>LEN(TRIM(K54))=0</formula>
    </cfRule>
    <cfRule type="top10" dxfId="817" priority="41" stopIfTrue="1" percent="1" rank="25"/>
    <cfRule type="top10" dxfId="816" priority="42" percent="1" rank="50"/>
  </conditionalFormatting>
  <conditionalFormatting sqref="M54:M82">
    <cfRule type="containsBlanks" priority="52" stopIfTrue="1">
      <formula>LEN(TRIM(M54))=0</formula>
    </cfRule>
    <cfRule type="top10" dxfId="815" priority="53" stopIfTrue="1" percent="1" rank="25"/>
    <cfRule type="top10" dxfId="814" priority="54" percent="1" rank="50"/>
  </conditionalFormatting>
  <conditionalFormatting sqref="N54:N82">
    <cfRule type="containsBlanks" priority="37" stopIfTrue="1">
      <formula>LEN(TRIM(N54))=0</formula>
    </cfRule>
    <cfRule type="top10" dxfId="813" priority="38" stopIfTrue="1" percent="1" rank="25"/>
    <cfRule type="top10" dxfId="812" priority="39" percent="1" rank="50"/>
  </conditionalFormatting>
  <conditionalFormatting sqref="O54:O82">
    <cfRule type="containsBlanks" priority="34" stopIfTrue="1">
      <formula>LEN(TRIM(O54))=0</formula>
    </cfRule>
    <cfRule type="top10" dxfId="811" priority="35" stopIfTrue="1" percent="1" rank="25"/>
    <cfRule type="top10" dxfId="810" priority="36" percent="1" rank="50"/>
  </conditionalFormatting>
  <conditionalFormatting sqref="P54:P82">
    <cfRule type="containsBlanks" priority="31" stopIfTrue="1">
      <formula>LEN(TRIM(P54))=0</formula>
    </cfRule>
    <cfRule type="top10" dxfId="809" priority="32" stopIfTrue="1" percent="1" rank="25"/>
    <cfRule type="top10" dxfId="808" priority="33" percent="1" rank="50"/>
  </conditionalFormatting>
  <conditionalFormatting sqref="Q54:Q82">
    <cfRule type="containsBlanks" priority="28" stopIfTrue="1">
      <formula>LEN(TRIM(Q54))=0</formula>
    </cfRule>
    <cfRule type="top10" dxfId="807" priority="29" stopIfTrue="1" percent="1" rank="25"/>
    <cfRule type="top10" dxfId="806" priority="30" percent="1" rank="50"/>
  </conditionalFormatting>
  <conditionalFormatting sqref="R54:R82">
    <cfRule type="containsBlanks" priority="25" stopIfTrue="1">
      <formula>LEN(TRIM(R54))=0</formula>
    </cfRule>
    <cfRule type="top10" dxfId="805" priority="26" stopIfTrue="1" percent="1" rank="25"/>
    <cfRule type="top10" dxfId="804" priority="27" percent="1" rank="50"/>
  </conditionalFormatting>
  <conditionalFormatting sqref="L54:L82">
    <cfRule type="containsText" priority="1" stopIfTrue="1" operator="containsText" text="AA">
      <formula>NOT(ISERROR(SEARCH("AA",L54)))</formula>
    </cfRule>
    <cfRule type="containsText" dxfId="803" priority="2" operator="containsText" text="A">
      <formula>NOT(ISERROR(SEARCH("A",L54)))</formula>
    </cfRule>
  </conditionalFormatting>
  <conditionalFormatting sqref="F5:F15">
    <cfRule type="containsText" priority="23" stopIfTrue="1" operator="containsText" text="AA">
      <formula>NOT(ISERROR(SEARCH("AA",F5)))</formula>
    </cfRule>
    <cfRule type="containsText" dxfId="802" priority="24" operator="containsText" text="A">
      <formula>NOT(ISERROR(SEARCH("A",F5)))</formula>
    </cfRule>
  </conditionalFormatting>
  <conditionalFormatting sqref="H5:H15">
    <cfRule type="containsText" priority="21" stopIfTrue="1" operator="containsText" text="AA">
      <formula>NOT(ISERROR(SEARCH("AA",H5)))</formula>
    </cfRule>
    <cfRule type="containsText" dxfId="801" priority="22" operator="containsText" text="A">
      <formula>NOT(ISERROR(SEARCH("A",H5)))</formula>
    </cfRule>
  </conditionalFormatting>
  <conditionalFormatting sqref="J5:J15">
    <cfRule type="containsText" priority="19" stopIfTrue="1" operator="containsText" text="AA">
      <formula>NOT(ISERROR(SEARCH("AA",J5)))</formula>
    </cfRule>
    <cfRule type="containsText" dxfId="800" priority="20" operator="containsText" text="A">
      <formula>NOT(ISERROR(SEARCH("A",J5)))</formula>
    </cfRule>
  </conditionalFormatting>
  <conditionalFormatting sqref="L5:L15">
    <cfRule type="containsText" priority="17" stopIfTrue="1" operator="containsText" text="AA">
      <formula>NOT(ISERROR(SEARCH("AA",L5)))</formula>
    </cfRule>
    <cfRule type="containsText" dxfId="799" priority="18" operator="containsText" text="A">
      <formula>NOT(ISERROR(SEARCH("A",L5)))</formula>
    </cfRule>
  </conditionalFormatting>
  <conditionalFormatting sqref="F25:F44">
    <cfRule type="containsText" priority="15" stopIfTrue="1" operator="containsText" text="AA">
      <formula>NOT(ISERROR(SEARCH("AA",F25)))</formula>
    </cfRule>
    <cfRule type="containsText" dxfId="798" priority="16" operator="containsText" text="A">
      <formula>NOT(ISERROR(SEARCH("A",F25)))</formula>
    </cfRule>
  </conditionalFormatting>
  <conditionalFormatting sqref="H25:H44">
    <cfRule type="containsText" priority="13" stopIfTrue="1" operator="containsText" text="AA">
      <formula>NOT(ISERROR(SEARCH("AA",H25)))</formula>
    </cfRule>
    <cfRule type="containsText" dxfId="797" priority="14" operator="containsText" text="A">
      <formula>NOT(ISERROR(SEARCH("A",H25)))</formula>
    </cfRule>
  </conditionalFormatting>
  <conditionalFormatting sqref="J25:J44">
    <cfRule type="containsText" priority="11" stopIfTrue="1" operator="containsText" text="AA">
      <formula>NOT(ISERROR(SEARCH("AA",J25)))</formula>
    </cfRule>
    <cfRule type="containsText" dxfId="796" priority="12" operator="containsText" text="A">
      <formula>NOT(ISERROR(SEARCH("A",J25)))</formula>
    </cfRule>
  </conditionalFormatting>
  <conditionalFormatting sqref="L25:L44">
    <cfRule type="containsText" priority="9" stopIfTrue="1" operator="containsText" text="AA">
      <formula>NOT(ISERROR(SEARCH("AA",L25)))</formula>
    </cfRule>
    <cfRule type="containsText" dxfId="795" priority="10" operator="containsText" text="A">
      <formula>NOT(ISERROR(SEARCH("A",L25)))</formula>
    </cfRule>
  </conditionalFormatting>
  <conditionalFormatting sqref="F54:F82">
    <cfRule type="containsText" priority="7" stopIfTrue="1" operator="containsText" text="AA">
      <formula>NOT(ISERROR(SEARCH("AA",F54)))</formula>
    </cfRule>
    <cfRule type="containsText" dxfId="794" priority="8" operator="containsText" text="A">
      <formula>NOT(ISERROR(SEARCH("A",F54)))</formula>
    </cfRule>
  </conditionalFormatting>
  <conditionalFormatting sqref="H54:H82">
    <cfRule type="containsText" priority="5" stopIfTrue="1" operator="containsText" text="AA">
      <formula>NOT(ISERROR(SEARCH("AA",H54)))</formula>
    </cfRule>
    <cfRule type="containsText" dxfId="793" priority="6" operator="containsText" text="A">
      <formula>NOT(ISERROR(SEARCH("A",H54)))</formula>
    </cfRule>
  </conditionalFormatting>
  <conditionalFormatting sqref="J54:J82">
    <cfRule type="containsText" priority="3" stopIfTrue="1" operator="containsText" text="AA">
      <formula>NOT(ISERROR(SEARCH("AA",J54)))</formula>
    </cfRule>
    <cfRule type="containsText" dxfId="792" priority="4" operator="containsText" text="A">
      <formula>NOT(ISERROR(SEARCH("A",J54)))</formula>
    </cfRule>
  </conditionalFormatting>
  <pageMargins left="0.5" right="0.5" top="0.5" bottom="0.5" header="0.3" footer="0.3"/>
  <pageSetup scale="90" fitToWidth="0" fitToHeight="0" orientation="landscape" horizontalDpi="4294967293" verticalDpi="1200" r:id="rId1"/>
  <rowBreaks count="3" manualBreakCount="3">
    <brk id="20" max="17" man="1"/>
    <brk id="49" max="17" man="1"/>
    <brk id="87"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6322E-D461-447D-AAB9-DF7EF45CA1F3}">
  <sheetPr codeName="Sheet15"/>
  <dimension ref="A1:AF128"/>
  <sheetViews>
    <sheetView topLeftCell="B1" zoomScaleNormal="100" workbookViewId="0">
      <selection activeCell="B1" sqref="B1:T1"/>
    </sheetView>
  </sheetViews>
  <sheetFormatPr defaultColWidth="9.109375" defaultRowHeight="13.2"/>
  <cols>
    <col min="1" max="1" width="0" style="163" hidden="1" customWidth="1"/>
    <col min="2" max="2" width="15.77734375" style="37" customWidth="1"/>
    <col min="3" max="3" width="15.77734375" style="6" customWidth="1"/>
    <col min="4" max="4" width="9.21875" style="22" customWidth="1"/>
    <col min="5" max="19" width="5.77734375" style="31" customWidth="1"/>
    <col min="20" max="20" width="5.77734375" style="251" customWidth="1"/>
    <col min="21" max="16384" width="9.109375" style="163"/>
  </cols>
  <sheetData>
    <row r="1" spans="1:21" ht="30" customHeight="1" thickBot="1">
      <c r="B1" s="500" t="s">
        <v>539</v>
      </c>
      <c r="C1" s="500"/>
      <c r="D1" s="500"/>
      <c r="E1" s="500"/>
      <c r="F1" s="500"/>
      <c r="G1" s="500"/>
      <c r="H1" s="500"/>
      <c r="I1" s="500"/>
      <c r="J1" s="500"/>
      <c r="K1" s="500"/>
      <c r="L1" s="500"/>
      <c r="M1" s="500"/>
      <c r="N1" s="500"/>
      <c r="O1" s="500"/>
      <c r="P1" s="500"/>
      <c r="Q1" s="500"/>
      <c r="R1" s="500"/>
      <c r="S1" s="500"/>
      <c r="T1" s="500"/>
    </row>
    <row r="2" spans="1:21" ht="19.95" customHeight="1">
      <c r="B2" s="1" t="s">
        <v>0</v>
      </c>
      <c r="C2" s="462" t="s">
        <v>505</v>
      </c>
      <c r="D2" s="160" t="s">
        <v>21</v>
      </c>
      <c r="E2" s="477" t="s">
        <v>538</v>
      </c>
      <c r="F2" s="478"/>
      <c r="G2" s="478"/>
      <c r="H2" s="478"/>
      <c r="I2" s="478"/>
      <c r="J2" s="478"/>
      <c r="K2" s="478"/>
      <c r="L2" s="478"/>
      <c r="M2" s="478"/>
      <c r="N2" s="478"/>
      <c r="O2" s="478"/>
      <c r="P2" s="478"/>
      <c r="Q2" s="478"/>
      <c r="R2" s="478"/>
      <c r="S2" s="478"/>
      <c r="T2" s="479"/>
    </row>
    <row r="3" spans="1:21" ht="19.95" customHeight="1">
      <c r="B3" s="13"/>
      <c r="C3" s="162"/>
      <c r="D3" s="162"/>
      <c r="E3" s="480" t="s">
        <v>269</v>
      </c>
      <c r="F3" s="482"/>
      <c r="G3" s="482"/>
      <c r="H3" s="482"/>
      <c r="I3" s="482"/>
      <c r="J3" s="482"/>
      <c r="K3" s="482"/>
      <c r="L3" s="482"/>
      <c r="M3" s="480" t="s">
        <v>81</v>
      </c>
      <c r="N3" s="482"/>
      <c r="O3" s="482"/>
      <c r="P3" s="482"/>
      <c r="Q3" s="482"/>
      <c r="R3" s="482"/>
      <c r="S3" s="482"/>
      <c r="T3" s="501"/>
    </row>
    <row r="4" spans="1:21" ht="19.8" customHeight="1" thickBot="1">
      <c r="B4" s="2"/>
      <c r="C4" s="161"/>
      <c r="D4" s="161"/>
      <c r="E4" s="480" t="s">
        <v>428</v>
      </c>
      <c r="F4" s="481"/>
      <c r="G4" s="482" t="s">
        <v>427</v>
      </c>
      <c r="H4" s="481"/>
      <c r="I4" s="482" t="s">
        <v>426</v>
      </c>
      <c r="J4" s="481"/>
      <c r="K4" s="482" t="s">
        <v>425</v>
      </c>
      <c r="L4" s="481"/>
      <c r="M4" s="480" t="s">
        <v>428</v>
      </c>
      <c r="N4" s="481"/>
      <c r="O4" s="482" t="s">
        <v>427</v>
      </c>
      <c r="P4" s="481"/>
      <c r="Q4" s="482" t="s">
        <v>426</v>
      </c>
      <c r="R4" s="481"/>
      <c r="S4" s="482" t="s">
        <v>425</v>
      </c>
      <c r="T4" s="484"/>
    </row>
    <row r="5" spans="1:21" s="181" customFormat="1">
      <c r="B5" s="387" t="s">
        <v>447</v>
      </c>
      <c r="C5" s="402"/>
      <c r="D5" s="402"/>
      <c r="E5" s="242"/>
      <c r="F5" s="192"/>
      <c r="G5" s="242"/>
      <c r="H5" s="192"/>
      <c r="I5" s="243"/>
      <c r="J5" s="193"/>
      <c r="K5" s="243"/>
      <c r="L5" s="193"/>
      <c r="M5" s="243"/>
      <c r="N5" s="193"/>
      <c r="O5" s="243"/>
      <c r="P5" s="193"/>
      <c r="Q5" s="243"/>
      <c r="R5" s="193"/>
      <c r="S5" s="243"/>
      <c r="T5" s="193"/>
    </row>
    <row r="6" spans="1:21">
      <c r="A6" s="3" t="s">
        <v>322</v>
      </c>
      <c r="B6" s="339" t="s">
        <v>55</v>
      </c>
      <c r="C6" s="164" t="s">
        <v>56</v>
      </c>
      <c r="D6" s="165" t="s">
        <v>53</v>
      </c>
      <c r="E6" s="258">
        <v>0.26290000000000002</v>
      </c>
      <c r="F6" s="169" t="s">
        <v>233</v>
      </c>
      <c r="G6" s="258">
        <v>0.1741</v>
      </c>
      <c r="H6" s="169" t="s">
        <v>408</v>
      </c>
      <c r="I6" s="258">
        <v>0.60436978124638252</v>
      </c>
      <c r="J6" s="169" t="s">
        <v>350</v>
      </c>
      <c r="K6" s="258">
        <v>0.60436978124638252</v>
      </c>
      <c r="L6" s="169" t="s">
        <v>350</v>
      </c>
      <c r="M6" s="258">
        <v>0.6897327446992656</v>
      </c>
      <c r="N6" s="169" t="s">
        <v>147</v>
      </c>
      <c r="O6" s="258">
        <v>0.55315200317465629</v>
      </c>
      <c r="P6" s="169" t="s">
        <v>375</v>
      </c>
      <c r="Q6" s="258">
        <v>0.71704889300418273</v>
      </c>
      <c r="R6" s="169" t="s">
        <v>115</v>
      </c>
      <c r="S6" s="258">
        <v>0.71704889300418273</v>
      </c>
      <c r="T6" s="169" t="s">
        <v>115</v>
      </c>
      <c r="U6" s="320"/>
    </row>
    <row r="7" spans="1:21">
      <c r="A7" s="3" t="s">
        <v>323</v>
      </c>
      <c r="B7" s="340" t="s">
        <v>52</v>
      </c>
      <c r="C7" s="28" t="s">
        <v>57</v>
      </c>
      <c r="D7" s="29" t="s">
        <v>53</v>
      </c>
      <c r="E7" s="259">
        <v>0.38579999999999998</v>
      </c>
      <c r="F7" s="167" t="s">
        <v>203</v>
      </c>
      <c r="G7" s="259">
        <v>0.52239999999999998</v>
      </c>
      <c r="H7" s="167" t="s">
        <v>363</v>
      </c>
      <c r="I7" s="259">
        <v>0.52242133633161891</v>
      </c>
      <c r="J7" s="167" t="s">
        <v>153</v>
      </c>
      <c r="K7" s="259">
        <v>0.52242133633161891</v>
      </c>
      <c r="L7" s="167" t="s">
        <v>153</v>
      </c>
      <c r="M7" s="259">
        <v>0.6248568924750767</v>
      </c>
      <c r="N7" s="167" t="s">
        <v>152</v>
      </c>
      <c r="O7" s="259">
        <v>0.98338133897716618</v>
      </c>
      <c r="P7" s="167" t="s">
        <v>363</v>
      </c>
      <c r="Q7" s="259">
        <v>1.321418674250566</v>
      </c>
      <c r="R7" s="167" t="s">
        <v>371</v>
      </c>
      <c r="S7" s="259">
        <v>1.321418674250566</v>
      </c>
      <c r="T7" s="167" t="s">
        <v>371</v>
      </c>
    </row>
    <row r="8" spans="1:21">
      <c r="A8" s="3" t="s">
        <v>318</v>
      </c>
      <c r="B8" s="339" t="s">
        <v>74</v>
      </c>
      <c r="C8" s="164" t="s">
        <v>57</v>
      </c>
      <c r="D8" s="165" t="s">
        <v>53</v>
      </c>
      <c r="E8" s="258">
        <v>0.43709999999999999</v>
      </c>
      <c r="F8" s="169" t="s">
        <v>109</v>
      </c>
      <c r="G8" s="258">
        <v>0.45069999999999999</v>
      </c>
      <c r="H8" s="169" t="s">
        <v>199</v>
      </c>
      <c r="I8" s="258">
        <v>4.0974222457381429E-2</v>
      </c>
      <c r="J8" s="169" t="s">
        <v>144</v>
      </c>
      <c r="K8" s="258">
        <v>0.81948444914763741</v>
      </c>
      <c r="L8" s="169" t="s">
        <v>361</v>
      </c>
      <c r="M8" s="258">
        <v>0.89118933844805859</v>
      </c>
      <c r="N8" s="169" t="s">
        <v>138</v>
      </c>
      <c r="O8" s="258">
        <v>0.80924089353329309</v>
      </c>
      <c r="P8" s="169" t="s">
        <v>146</v>
      </c>
      <c r="Q8" s="258">
        <v>0.16389688982952921</v>
      </c>
      <c r="R8" s="169" t="s">
        <v>255</v>
      </c>
      <c r="S8" s="258">
        <v>1.7004302319813491</v>
      </c>
      <c r="T8" s="169" t="s">
        <v>421</v>
      </c>
    </row>
    <row r="9" spans="1:21">
      <c r="A9" s="3" t="s">
        <v>326</v>
      </c>
      <c r="B9" s="340" t="s">
        <v>75</v>
      </c>
      <c r="C9" s="28" t="s">
        <v>57</v>
      </c>
      <c r="D9" s="29" t="s">
        <v>53</v>
      </c>
      <c r="E9" s="259">
        <v>0.1946</v>
      </c>
      <c r="F9" s="167" t="s">
        <v>423</v>
      </c>
      <c r="G9" s="259">
        <v>0.25609999999999999</v>
      </c>
      <c r="H9" s="167" t="s">
        <v>413</v>
      </c>
      <c r="I9" s="259">
        <v>3.0730666843035988E-2</v>
      </c>
      <c r="J9" s="167" t="s">
        <v>156</v>
      </c>
      <c r="K9" s="259">
        <v>0.29706311281601833</v>
      </c>
      <c r="L9" s="167" t="s">
        <v>366</v>
      </c>
      <c r="M9" s="259">
        <v>0.4438874099549735</v>
      </c>
      <c r="N9" s="167" t="s">
        <v>158</v>
      </c>
      <c r="O9" s="259">
        <v>0.46096000264554676</v>
      </c>
      <c r="P9" s="167" t="s">
        <v>353</v>
      </c>
      <c r="Q9" s="259">
        <v>0.16389688982952921</v>
      </c>
      <c r="R9" s="167" t="s">
        <v>255</v>
      </c>
      <c r="S9" s="259">
        <v>0.7068053373898372</v>
      </c>
      <c r="T9" s="167" t="s">
        <v>108</v>
      </c>
    </row>
    <row r="10" spans="1:21">
      <c r="A10" s="3" t="s">
        <v>310</v>
      </c>
      <c r="B10" s="339" t="s">
        <v>76</v>
      </c>
      <c r="C10" s="164" t="s">
        <v>58</v>
      </c>
      <c r="D10" s="165" t="s">
        <v>53</v>
      </c>
      <c r="E10" s="258">
        <v>0.52239999999999998</v>
      </c>
      <c r="F10" s="169" t="s">
        <v>115</v>
      </c>
      <c r="G10" s="258">
        <v>0.72729999999999995</v>
      </c>
      <c r="H10" s="169" t="s">
        <v>107</v>
      </c>
      <c r="I10" s="258">
        <v>7.1704889300418073E-2</v>
      </c>
      <c r="J10" s="169" t="s">
        <v>130</v>
      </c>
      <c r="K10" s="258">
        <v>0.76826667107591007</v>
      </c>
      <c r="L10" s="169" t="s">
        <v>380</v>
      </c>
      <c r="M10" s="258">
        <v>1.2189831181071134</v>
      </c>
      <c r="N10" s="169" t="s">
        <v>114</v>
      </c>
      <c r="O10" s="258">
        <v>1.6594560095239677</v>
      </c>
      <c r="P10" s="169" t="s">
        <v>177</v>
      </c>
      <c r="Q10" s="258">
        <v>0.22535822351560206</v>
      </c>
      <c r="R10" s="169" t="s">
        <v>250</v>
      </c>
      <c r="S10" s="258">
        <v>1.7721351212817673</v>
      </c>
      <c r="T10" s="169" t="s">
        <v>175</v>
      </c>
    </row>
    <row r="11" spans="1:21">
      <c r="A11" s="3" t="s">
        <v>313</v>
      </c>
      <c r="B11" s="340" t="s">
        <v>59</v>
      </c>
      <c r="C11" s="28" t="s">
        <v>58</v>
      </c>
      <c r="D11" s="29" t="s">
        <v>53</v>
      </c>
      <c r="E11" s="259">
        <v>0.42520000000000002</v>
      </c>
      <c r="F11" s="167" t="s">
        <v>109</v>
      </c>
      <c r="G11" s="259">
        <v>0.53269999999999995</v>
      </c>
      <c r="H11" s="167" t="s">
        <v>365</v>
      </c>
      <c r="I11" s="259">
        <v>1.4901901165075553E-2</v>
      </c>
      <c r="J11" s="167" t="s">
        <v>144</v>
      </c>
      <c r="K11" s="259">
        <v>0.69656178177549177</v>
      </c>
      <c r="L11" s="167" t="s">
        <v>372</v>
      </c>
      <c r="M11" s="259">
        <v>1.1916669698021922</v>
      </c>
      <c r="N11" s="167" t="s">
        <v>121</v>
      </c>
      <c r="O11" s="259">
        <v>1.3214186742505669</v>
      </c>
      <c r="P11" s="167" t="s">
        <v>234</v>
      </c>
      <c r="Q11" s="259">
        <v>0.18438400105822031</v>
      </c>
      <c r="R11" s="167" t="s">
        <v>255</v>
      </c>
      <c r="S11" s="259">
        <v>2.0691982340977861</v>
      </c>
      <c r="T11" s="167" t="s">
        <v>359</v>
      </c>
    </row>
    <row r="12" spans="1:21">
      <c r="A12" s="3" t="s">
        <v>317</v>
      </c>
      <c r="B12" s="339" t="s">
        <v>330</v>
      </c>
      <c r="C12" s="164" t="s">
        <v>58</v>
      </c>
      <c r="D12" s="165" t="s">
        <v>53</v>
      </c>
      <c r="E12" s="258">
        <v>0.33119999999999999</v>
      </c>
      <c r="F12" s="169" t="s">
        <v>118</v>
      </c>
      <c r="G12" s="258">
        <v>0.53269999999999995</v>
      </c>
      <c r="H12" s="169" t="s">
        <v>365</v>
      </c>
      <c r="I12" s="258">
        <v>3.0730666843035988E-2</v>
      </c>
      <c r="J12" s="169" t="s">
        <v>156</v>
      </c>
      <c r="K12" s="258">
        <v>0.43022933580250955</v>
      </c>
      <c r="L12" s="169" t="s">
        <v>99</v>
      </c>
      <c r="M12" s="258">
        <v>0.96289422774847588</v>
      </c>
      <c r="N12" s="169" t="s">
        <v>134</v>
      </c>
      <c r="O12" s="258">
        <v>0.92192000529109319</v>
      </c>
      <c r="P12" s="169" t="s">
        <v>372</v>
      </c>
      <c r="Q12" s="258">
        <v>0.17414044544387475</v>
      </c>
      <c r="R12" s="169" t="s">
        <v>255</v>
      </c>
      <c r="S12" s="258">
        <v>1.7926222325104582</v>
      </c>
      <c r="T12" s="169" t="s">
        <v>175</v>
      </c>
    </row>
    <row r="13" spans="1:21">
      <c r="A13" s="3" t="s">
        <v>305</v>
      </c>
      <c r="B13" s="340" t="s">
        <v>437</v>
      </c>
      <c r="C13" s="28" t="s">
        <v>58</v>
      </c>
      <c r="D13" s="29" t="s">
        <v>53</v>
      </c>
      <c r="E13" s="259">
        <v>0.50529999999999997</v>
      </c>
      <c r="F13" s="167" t="s">
        <v>95</v>
      </c>
      <c r="G13" s="259">
        <v>0.5736</v>
      </c>
      <c r="H13" s="167" t="s">
        <v>346</v>
      </c>
      <c r="I13" s="259">
        <v>6.1461333686072414E-2</v>
      </c>
      <c r="J13" s="167" t="s">
        <v>130</v>
      </c>
      <c r="K13" s="259">
        <v>0.88094578283371017</v>
      </c>
      <c r="L13" s="167" t="s">
        <v>188</v>
      </c>
      <c r="M13" s="259">
        <v>1.3077606000981075</v>
      </c>
      <c r="N13" s="167" t="s">
        <v>94</v>
      </c>
      <c r="O13" s="259">
        <v>1.1984960068784209</v>
      </c>
      <c r="P13" s="167" t="s">
        <v>234</v>
      </c>
      <c r="Q13" s="259">
        <v>0.12292266737214745</v>
      </c>
      <c r="R13" s="167" t="s">
        <v>210</v>
      </c>
      <c r="S13" s="259">
        <v>2.6018631260437517</v>
      </c>
      <c r="T13" s="167" t="s">
        <v>214</v>
      </c>
    </row>
    <row r="14" spans="1:21">
      <c r="A14" s="3" t="s">
        <v>306</v>
      </c>
      <c r="B14" s="339" t="s">
        <v>438</v>
      </c>
      <c r="C14" s="164" t="s">
        <v>58</v>
      </c>
      <c r="D14" s="165" t="s">
        <v>53</v>
      </c>
      <c r="E14" s="258">
        <v>0.60099999999999998</v>
      </c>
      <c r="F14" s="169" t="s">
        <v>105</v>
      </c>
      <c r="G14" s="258">
        <v>0.73750000000000004</v>
      </c>
      <c r="H14" s="169" t="s">
        <v>336</v>
      </c>
      <c r="I14" s="258">
        <v>7.1704889300417962E-2</v>
      </c>
      <c r="J14" s="169" t="s">
        <v>130</v>
      </c>
      <c r="K14" s="258">
        <v>0.99362489459151049</v>
      </c>
      <c r="L14" s="169" t="s">
        <v>341</v>
      </c>
      <c r="M14" s="258">
        <v>1.2941025259456469</v>
      </c>
      <c r="N14" s="169" t="s">
        <v>104</v>
      </c>
      <c r="O14" s="258">
        <v>1.6696995651383131</v>
      </c>
      <c r="P14" s="169" t="s">
        <v>178</v>
      </c>
      <c r="Q14" s="258">
        <v>0.24584533474429271</v>
      </c>
      <c r="R14" s="169" t="s">
        <v>249</v>
      </c>
      <c r="S14" s="258">
        <v>1.9667626779543321</v>
      </c>
      <c r="T14" s="169" t="s">
        <v>359</v>
      </c>
    </row>
    <row r="15" spans="1:21">
      <c r="A15" s="3" t="s">
        <v>314</v>
      </c>
      <c r="B15" s="340" t="s">
        <v>60</v>
      </c>
      <c r="C15" s="28" t="s">
        <v>58</v>
      </c>
      <c r="D15" s="29" t="s">
        <v>53</v>
      </c>
      <c r="E15" s="259">
        <v>0.52580000000000005</v>
      </c>
      <c r="F15" s="167" t="s">
        <v>115</v>
      </c>
      <c r="G15" s="259">
        <v>0.43020000000000003</v>
      </c>
      <c r="H15" s="167" t="s">
        <v>199</v>
      </c>
      <c r="I15" s="259">
        <v>3.0730666843035877E-2</v>
      </c>
      <c r="J15" s="167" t="s">
        <v>156</v>
      </c>
      <c r="K15" s="259">
        <v>1.1165475619636558</v>
      </c>
      <c r="L15" s="167" t="s">
        <v>107</v>
      </c>
      <c r="M15" s="259">
        <v>1.1882524512640769</v>
      </c>
      <c r="N15" s="167" t="s">
        <v>121</v>
      </c>
      <c r="O15" s="259">
        <v>1.2394702293358029</v>
      </c>
      <c r="P15" s="167" t="s">
        <v>234</v>
      </c>
      <c r="Q15" s="259">
        <v>0.11267911175780169</v>
      </c>
      <c r="R15" s="167" t="s">
        <v>210</v>
      </c>
      <c r="S15" s="259">
        <v>2.2126080126986234</v>
      </c>
      <c r="T15" s="167" t="s">
        <v>356</v>
      </c>
    </row>
    <row r="16" spans="1:21">
      <c r="A16" s="3" t="s">
        <v>319</v>
      </c>
      <c r="B16" s="339" t="s">
        <v>267</v>
      </c>
      <c r="C16" s="164" t="s">
        <v>61</v>
      </c>
      <c r="D16" s="165" t="s">
        <v>53</v>
      </c>
      <c r="E16" s="258">
        <v>0.32100000000000001</v>
      </c>
      <c r="F16" s="169" t="s">
        <v>118</v>
      </c>
      <c r="G16" s="258">
        <v>0.2356</v>
      </c>
      <c r="H16" s="169" t="s">
        <v>413</v>
      </c>
      <c r="I16" s="258">
        <v>5.1217778071726977E-2</v>
      </c>
      <c r="J16" s="169" t="s">
        <v>137</v>
      </c>
      <c r="K16" s="258">
        <v>0.67607467054680082</v>
      </c>
      <c r="L16" s="169" t="s">
        <v>362</v>
      </c>
      <c r="M16" s="258">
        <v>0.77851022669025782</v>
      </c>
      <c r="N16" s="169" t="s">
        <v>141</v>
      </c>
      <c r="O16" s="258">
        <v>0.82972800476198383</v>
      </c>
      <c r="P16" s="169" t="s">
        <v>146</v>
      </c>
      <c r="Q16" s="258">
        <v>0.16389688982952877</v>
      </c>
      <c r="R16" s="169" t="s">
        <v>255</v>
      </c>
      <c r="S16" s="258">
        <v>1.3419057854792573</v>
      </c>
      <c r="T16" s="169" t="s">
        <v>371</v>
      </c>
    </row>
    <row r="17" spans="1:32" s="181" customFormat="1">
      <c r="B17" s="388" t="s">
        <v>1</v>
      </c>
      <c r="C17" s="403"/>
      <c r="D17" s="417"/>
      <c r="E17" s="172">
        <f>AVERAGE(E6:E16)</f>
        <v>0.41020909090909091</v>
      </c>
      <c r="F17" s="173"/>
      <c r="G17" s="172">
        <f>AVERAGE(G6:G16)</f>
        <v>0.47026363636363633</v>
      </c>
      <c r="H17" s="173"/>
      <c r="I17" s="172">
        <f>AVERAGE(I6:I16)</f>
        <v>0.13917710291710922</v>
      </c>
      <c r="J17" s="173"/>
      <c r="K17" s="172">
        <f>AVERAGE(K6:K16)</f>
        <v>0.70959903437556793</v>
      </c>
      <c r="L17" s="173"/>
      <c r="M17" s="172">
        <f>AVERAGE(M6:M16)</f>
        <v>0.96289422774847688</v>
      </c>
      <c r="N17" s="173"/>
      <c r="O17" s="172">
        <f>AVERAGE(O6:O16)</f>
        <v>1.0588111575918919</v>
      </c>
      <c r="P17" s="173"/>
      <c r="Q17" s="172">
        <f>AVERAGE(Q6:Q16)</f>
        <v>0.32686254733047959</v>
      </c>
      <c r="R17" s="173"/>
      <c r="S17" s="172">
        <f>AVERAGE(S6:S16)</f>
        <v>1.654799847881083</v>
      </c>
      <c r="T17" s="325"/>
    </row>
    <row r="18" spans="1:32" s="181" customFormat="1">
      <c r="B18" s="389" t="s">
        <v>429</v>
      </c>
      <c r="C18" s="404"/>
      <c r="D18" s="418"/>
      <c r="E18" s="177">
        <f>MIN(E6:E16)</f>
        <v>0.1946</v>
      </c>
      <c r="F18" s="179"/>
      <c r="G18" s="177">
        <f>MIN(G6:G16)</f>
        <v>0.1741</v>
      </c>
      <c r="H18" s="179"/>
      <c r="I18" s="177">
        <f>MIN(I6:I16)</f>
        <v>1.4901901165075553E-2</v>
      </c>
      <c r="J18" s="179"/>
      <c r="K18" s="177">
        <f>MIN(K6:K16)</f>
        <v>0.29706311281601833</v>
      </c>
      <c r="L18" s="179"/>
      <c r="M18" s="177">
        <f>MIN(M6:M16)</f>
        <v>0.4438874099549735</v>
      </c>
      <c r="N18" s="179"/>
      <c r="O18" s="177">
        <f>MIN(O6:O16)</f>
        <v>0.46096000264554676</v>
      </c>
      <c r="P18" s="179"/>
      <c r="Q18" s="177">
        <f>MIN(Q6:Q16)</f>
        <v>0.11267911175780169</v>
      </c>
      <c r="R18" s="179"/>
      <c r="S18" s="177">
        <f>MIN(S6:S16)</f>
        <v>0.7068053373898372</v>
      </c>
      <c r="T18" s="179"/>
    </row>
    <row r="19" spans="1:32" s="181" customFormat="1">
      <c r="B19" s="389" t="s">
        <v>430</v>
      </c>
      <c r="C19" s="404"/>
      <c r="D19" s="418"/>
      <c r="E19" s="177">
        <f>MAX(E6:E16)</f>
        <v>0.60099999999999998</v>
      </c>
      <c r="F19" s="179"/>
      <c r="G19" s="177">
        <f>MAX(G6:G16)</f>
        <v>0.73750000000000004</v>
      </c>
      <c r="H19" s="179"/>
      <c r="I19" s="177">
        <f>MAX(I6:I16)</f>
        <v>0.60436978124638252</v>
      </c>
      <c r="J19" s="179"/>
      <c r="K19" s="177">
        <f>MAX(K6:K16)</f>
        <v>1.1165475619636558</v>
      </c>
      <c r="L19" s="179"/>
      <c r="M19" s="177">
        <f>MAX(M6:M16)</f>
        <v>1.3077606000981075</v>
      </c>
      <c r="N19" s="179"/>
      <c r="O19" s="177">
        <f>MAX(O6:O16)</f>
        <v>1.6696995651383131</v>
      </c>
      <c r="P19" s="179"/>
      <c r="Q19" s="177">
        <f>MAX(Q6:Q16)</f>
        <v>1.321418674250566</v>
      </c>
      <c r="R19" s="179"/>
      <c r="S19" s="177">
        <f>MAX(S6:S16)</f>
        <v>2.6018631260437517</v>
      </c>
      <c r="T19" s="179"/>
    </row>
    <row r="20" spans="1:32" s="181" customFormat="1" ht="13.8" thickBot="1">
      <c r="B20" s="390" t="s">
        <v>431</v>
      </c>
      <c r="C20" s="405"/>
      <c r="D20" s="419"/>
      <c r="E20" s="183">
        <f>E19-E18</f>
        <v>0.40639999999999998</v>
      </c>
      <c r="F20" s="184"/>
      <c r="G20" s="183">
        <f>G19-G18</f>
        <v>0.56340000000000001</v>
      </c>
      <c r="H20" s="184"/>
      <c r="I20" s="183">
        <f>I19-I18</f>
        <v>0.58946788008130702</v>
      </c>
      <c r="J20" s="184"/>
      <c r="K20" s="183">
        <f>K19-K18</f>
        <v>0.81948444914763741</v>
      </c>
      <c r="L20" s="184"/>
      <c r="M20" s="183">
        <f>M19-M18</f>
        <v>0.86387319014313402</v>
      </c>
      <c r="N20" s="184"/>
      <c r="O20" s="183">
        <f>O19-O18</f>
        <v>1.2087395624927664</v>
      </c>
      <c r="P20" s="184"/>
      <c r="Q20" s="183">
        <f>Q19-Q18</f>
        <v>1.2087395624927644</v>
      </c>
      <c r="R20" s="184"/>
      <c r="S20" s="183">
        <f>S19-S18</f>
        <v>1.8950577886539146</v>
      </c>
      <c r="T20" s="184"/>
    </row>
    <row r="21" spans="1:32" s="248" customFormat="1" ht="45" customHeight="1">
      <c r="B21" s="486" t="s">
        <v>524</v>
      </c>
      <c r="C21" s="486"/>
      <c r="D21" s="486"/>
      <c r="E21" s="486"/>
      <c r="F21" s="486"/>
      <c r="G21" s="486"/>
      <c r="H21" s="486"/>
      <c r="I21" s="486"/>
      <c r="J21" s="486"/>
      <c r="K21" s="486"/>
      <c r="L21" s="486"/>
      <c r="M21" s="486"/>
      <c r="N21" s="486"/>
      <c r="O21" s="486"/>
      <c r="P21" s="486"/>
      <c r="Q21" s="486"/>
      <c r="R21" s="486"/>
      <c r="S21" s="486"/>
      <c r="T21" s="486"/>
      <c r="AF21" s="248" t="s">
        <v>3</v>
      </c>
    </row>
    <row r="22" spans="1:32" s="166" customFormat="1" ht="30" customHeight="1" thickBot="1">
      <c r="B22" s="500" t="s">
        <v>540</v>
      </c>
      <c r="C22" s="500"/>
      <c r="D22" s="500"/>
      <c r="E22" s="500"/>
      <c r="F22" s="500"/>
      <c r="G22" s="500"/>
      <c r="H22" s="500"/>
      <c r="I22" s="500"/>
      <c r="J22" s="500"/>
      <c r="K22" s="500"/>
      <c r="L22" s="500"/>
      <c r="M22" s="500"/>
      <c r="N22" s="500"/>
      <c r="O22" s="500"/>
      <c r="P22" s="500"/>
      <c r="Q22" s="500"/>
      <c r="R22" s="500"/>
      <c r="S22" s="500"/>
      <c r="T22" s="500"/>
    </row>
    <row r="23" spans="1:32" ht="19.95" customHeight="1">
      <c r="B23" s="1" t="s">
        <v>0</v>
      </c>
      <c r="C23" s="462" t="s">
        <v>505</v>
      </c>
      <c r="D23" s="160" t="s">
        <v>21</v>
      </c>
      <c r="E23" s="477" t="s">
        <v>538</v>
      </c>
      <c r="F23" s="478"/>
      <c r="G23" s="478"/>
      <c r="H23" s="478"/>
      <c r="I23" s="478"/>
      <c r="J23" s="478"/>
      <c r="K23" s="478"/>
      <c r="L23" s="478"/>
      <c r="M23" s="478"/>
      <c r="N23" s="478"/>
      <c r="O23" s="478"/>
      <c r="P23" s="478"/>
      <c r="Q23" s="478"/>
      <c r="R23" s="478"/>
      <c r="S23" s="478"/>
      <c r="T23" s="479"/>
    </row>
    <row r="24" spans="1:32" ht="19.95" customHeight="1">
      <c r="B24" s="13"/>
      <c r="C24" s="463"/>
      <c r="D24" s="162"/>
      <c r="E24" s="480" t="s">
        <v>269</v>
      </c>
      <c r="F24" s="482"/>
      <c r="G24" s="482"/>
      <c r="H24" s="482"/>
      <c r="I24" s="482"/>
      <c r="J24" s="482"/>
      <c r="K24" s="482"/>
      <c r="L24" s="482"/>
      <c r="M24" s="480" t="s">
        <v>81</v>
      </c>
      <c r="N24" s="482"/>
      <c r="O24" s="482"/>
      <c r="P24" s="482"/>
      <c r="Q24" s="482"/>
      <c r="R24" s="482"/>
      <c r="S24" s="482"/>
      <c r="T24" s="501"/>
    </row>
    <row r="25" spans="1:32" ht="19.8" customHeight="1" thickBot="1">
      <c r="B25" s="2"/>
      <c r="C25" s="161"/>
      <c r="D25" s="161"/>
      <c r="E25" s="480" t="s">
        <v>428</v>
      </c>
      <c r="F25" s="481"/>
      <c r="G25" s="482" t="s">
        <v>427</v>
      </c>
      <c r="H25" s="481"/>
      <c r="I25" s="482" t="s">
        <v>426</v>
      </c>
      <c r="J25" s="481"/>
      <c r="K25" s="482" t="s">
        <v>425</v>
      </c>
      <c r="L25" s="481"/>
      <c r="M25" s="480" t="s">
        <v>428</v>
      </c>
      <c r="N25" s="481"/>
      <c r="O25" s="482" t="s">
        <v>427</v>
      </c>
      <c r="P25" s="481"/>
      <c r="Q25" s="482" t="s">
        <v>426</v>
      </c>
      <c r="R25" s="481"/>
      <c r="S25" s="482" t="s">
        <v>425</v>
      </c>
      <c r="T25" s="484"/>
    </row>
    <row r="26" spans="1:32" s="181" customFormat="1">
      <c r="B26" s="391" t="s">
        <v>448</v>
      </c>
      <c r="C26" s="406"/>
      <c r="D26" s="406"/>
      <c r="E26" s="244"/>
      <c r="F26" s="189"/>
      <c r="G26" s="244"/>
      <c r="H26" s="189"/>
      <c r="I26" s="245"/>
      <c r="J26" s="190"/>
      <c r="K26" s="245"/>
      <c r="L26" s="190"/>
      <c r="M26" s="245"/>
      <c r="N26" s="190"/>
      <c r="O26" s="245"/>
      <c r="P26" s="190"/>
      <c r="Q26" s="245"/>
      <c r="R26" s="190"/>
      <c r="S26" s="245"/>
      <c r="T26" s="190"/>
    </row>
    <row r="27" spans="1:32">
      <c r="A27" s="3" t="s">
        <v>316</v>
      </c>
      <c r="B27" s="339" t="s">
        <v>266</v>
      </c>
      <c r="C27" s="164" t="s">
        <v>24</v>
      </c>
      <c r="D27" s="165" t="s">
        <v>87</v>
      </c>
      <c r="E27" s="258">
        <v>0.2697</v>
      </c>
      <c r="F27" s="168" t="s">
        <v>233</v>
      </c>
      <c r="G27" s="258">
        <v>0.39950000000000002</v>
      </c>
      <c r="H27" s="168" t="s">
        <v>369</v>
      </c>
      <c r="I27" s="258">
        <v>7.1704889300417962E-2</v>
      </c>
      <c r="J27" s="168" t="s">
        <v>130</v>
      </c>
      <c r="K27" s="258">
        <v>0.33803733527340007</v>
      </c>
      <c r="L27" s="168" t="s">
        <v>201</v>
      </c>
      <c r="M27" s="258">
        <v>0.99703941312962796</v>
      </c>
      <c r="N27" s="168" t="s">
        <v>208</v>
      </c>
      <c r="O27" s="258">
        <v>1.6389688982952761</v>
      </c>
      <c r="P27" s="168" t="s">
        <v>367</v>
      </c>
      <c r="Q27" s="258">
        <v>0.68631822616114746</v>
      </c>
      <c r="R27" s="168" t="s">
        <v>135</v>
      </c>
      <c r="S27" s="258">
        <v>0.66583111493245528</v>
      </c>
      <c r="T27" s="323" t="s">
        <v>108</v>
      </c>
    </row>
    <row r="28" spans="1:32">
      <c r="A28" s="3" t="s">
        <v>328</v>
      </c>
      <c r="B28" s="340" t="s">
        <v>27</v>
      </c>
      <c r="C28" s="28" t="s">
        <v>24</v>
      </c>
      <c r="D28" s="29" t="s">
        <v>87</v>
      </c>
      <c r="E28" s="259">
        <v>5.1220000000000002E-2</v>
      </c>
      <c r="F28" s="170" t="s">
        <v>264</v>
      </c>
      <c r="G28" s="259">
        <v>5.1220000000000002E-2</v>
      </c>
      <c r="H28" s="170" t="s">
        <v>252</v>
      </c>
      <c r="I28" s="259">
        <v>3.0730666843036207E-2</v>
      </c>
      <c r="J28" s="170" t="s">
        <v>156</v>
      </c>
      <c r="K28" s="259">
        <v>7.1704889300417698E-2</v>
      </c>
      <c r="L28" s="170" t="s">
        <v>246</v>
      </c>
      <c r="M28" s="259">
        <v>0.37901155773078443</v>
      </c>
      <c r="N28" s="170" t="s">
        <v>158</v>
      </c>
      <c r="O28" s="259">
        <v>0.64534400370376521</v>
      </c>
      <c r="P28" s="170" t="s">
        <v>103</v>
      </c>
      <c r="Q28" s="259">
        <v>0.27657600158732781</v>
      </c>
      <c r="R28" s="170" t="s">
        <v>249</v>
      </c>
      <c r="S28" s="259">
        <v>0.21511466790125541</v>
      </c>
      <c r="T28" s="324" t="s">
        <v>388</v>
      </c>
    </row>
    <row r="29" spans="1:32">
      <c r="A29" s="3" t="s">
        <v>302</v>
      </c>
      <c r="B29" s="339">
        <v>140760</v>
      </c>
      <c r="C29" s="164" t="s">
        <v>29</v>
      </c>
      <c r="D29" s="165" t="s">
        <v>87</v>
      </c>
      <c r="E29" s="258">
        <v>0.43709999999999999</v>
      </c>
      <c r="F29" s="168" t="s">
        <v>109</v>
      </c>
      <c r="G29" s="258">
        <v>0.40970000000000001</v>
      </c>
      <c r="H29" s="168" t="s">
        <v>199</v>
      </c>
      <c r="I29" s="258">
        <v>0.20487111228690913</v>
      </c>
      <c r="J29" s="168" t="s">
        <v>104</v>
      </c>
      <c r="K29" s="258">
        <v>0.69656178177549177</v>
      </c>
      <c r="L29" s="168" t="s">
        <v>372</v>
      </c>
      <c r="M29" s="258">
        <v>1.3862945264747564</v>
      </c>
      <c r="N29" s="168" t="s">
        <v>194</v>
      </c>
      <c r="O29" s="258">
        <v>1.2292266737214566</v>
      </c>
      <c r="P29" s="168" t="s">
        <v>234</v>
      </c>
      <c r="Q29" s="258">
        <v>0.88094578283371161</v>
      </c>
      <c r="R29" s="168" t="s">
        <v>109</v>
      </c>
      <c r="S29" s="258">
        <v>2.0487111228690948</v>
      </c>
      <c r="T29" s="323" t="s">
        <v>359</v>
      </c>
    </row>
    <row r="30" spans="1:32">
      <c r="A30" s="3" t="s">
        <v>304</v>
      </c>
      <c r="B30" s="340">
        <v>140789</v>
      </c>
      <c r="C30" s="28" t="s">
        <v>29</v>
      </c>
      <c r="D30" s="29" t="s">
        <v>87</v>
      </c>
      <c r="E30" s="259">
        <v>0.48139999999999999</v>
      </c>
      <c r="F30" s="170" t="s">
        <v>95</v>
      </c>
      <c r="G30" s="259">
        <v>0.26629999999999998</v>
      </c>
      <c r="H30" s="170" t="s">
        <v>411</v>
      </c>
      <c r="I30" s="259">
        <v>6.1461333686072636E-2</v>
      </c>
      <c r="J30" s="170" t="s">
        <v>130</v>
      </c>
      <c r="K30" s="259">
        <v>1.116547561963656</v>
      </c>
      <c r="L30" s="170" t="s">
        <v>107</v>
      </c>
      <c r="M30" s="259">
        <v>1.358978378169835</v>
      </c>
      <c r="N30" s="170" t="s">
        <v>199</v>
      </c>
      <c r="O30" s="259">
        <v>1.1677653400353838</v>
      </c>
      <c r="P30" s="170" t="s">
        <v>187</v>
      </c>
      <c r="Q30" s="259">
        <v>0.74777955984721967</v>
      </c>
      <c r="R30" s="170" t="s">
        <v>150</v>
      </c>
      <c r="S30" s="259">
        <v>2.1613902346268943</v>
      </c>
      <c r="T30" s="324" t="s">
        <v>359</v>
      </c>
    </row>
    <row r="31" spans="1:32">
      <c r="A31" s="3" t="s">
        <v>309</v>
      </c>
      <c r="B31" s="339">
        <v>140797</v>
      </c>
      <c r="C31" s="164" t="s">
        <v>29</v>
      </c>
      <c r="D31" s="165" t="s">
        <v>87</v>
      </c>
      <c r="E31" s="258">
        <v>0.38929999999999998</v>
      </c>
      <c r="F31" s="168" t="s">
        <v>203</v>
      </c>
      <c r="G31" s="258">
        <v>0.32779999999999998</v>
      </c>
      <c r="H31" s="168" t="s">
        <v>396</v>
      </c>
      <c r="I31" s="258">
        <v>0.10243555614345438</v>
      </c>
      <c r="J31" s="168" t="s">
        <v>118</v>
      </c>
      <c r="K31" s="258">
        <v>0.73753600423287369</v>
      </c>
      <c r="L31" s="168" t="s">
        <v>380</v>
      </c>
      <c r="M31" s="258">
        <v>1.2497137849501507</v>
      </c>
      <c r="N31" s="168" t="s">
        <v>205</v>
      </c>
      <c r="O31" s="258">
        <v>1.0448426726632389</v>
      </c>
      <c r="P31" s="168" t="s">
        <v>365</v>
      </c>
      <c r="Q31" s="258">
        <v>0.96289422774847522</v>
      </c>
      <c r="R31" s="168" t="s">
        <v>380</v>
      </c>
      <c r="S31" s="258">
        <v>1.7414044544387306</v>
      </c>
      <c r="T31" s="323" t="s">
        <v>178</v>
      </c>
    </row>
    <row r="32" spans="1:32">
      <c r="A32" s="3" t="s">
        <v>307</v>
      </c>
      <c r="B32" s="340" t="s">
        <v>488</v>
      </c>
      <c r="C32" s="28" t="s">
        <v>29</v>
      </c>
      <c r="D32" s="29" t="s">
        <v>87</v>
      </c>
      <c r="E32" s="259">
        <v>0.40629999999999999</v>
      </c>
      <c r="F32" s="170" t="s">
        <v>203</v>
      </c>
      <c r="G32" s="259">
        <v>0.39950000000000002</v>
      </c>
      <c r="H32" s="170" t="s">
        <v>369</v>
      </c>
      <c r="I32" s="259">
        <v>0.22535822351560011</v>
      </c>
      <c r="J32" s="170" t="s">
        <v>94</v>
      </c>
      <c r="K32" s="259">
        <v>0.59412622563203699</v>
      </c>
      <c r="L32" s="170" t="s">
        <v>350</v>
      </c>
      <c r="M32" s="259">
        <v>1.277029933255071</v>
      </c>
      <c r="N32" s="170" t="s">
        <v>202</v>
      </c>
      <c r="O32" s="259">
        <v>1.4853155640800941</v>
      </c>
      <c r="P32" s="170" t="s">
        <v>377</v>
      </c>
      <c r="Q32" s="259">
        <v>1.1063040063493117</v>
      </c>
      <c r="R32" s="170" t="s">
        <v>361</v>
      </c>
      <c r="S32" s="259">
        <v>1.239470229335802</v>
      </c>
      <c r="T32" s="324" t="s">
        <v>346</v>
      </c>
    </row>
    <row r="33" spans="1:20">
      <c r="A33" s="3" t="s">
        <v>301</v>
      </c>
      <c r="B33" s="339" t="s">
        <v>31</v>
      </c>
      <c r="C33" s="164" t="s">
        <v>29</v>
      </c>
      <c r="D33" s="165" t="s">
        <v>87</v>
      </c>
      <c r="E33" s="258">
        <v>0.44729999999999998</v>
      </c>
      <c r="F33" s="168" t="s">
        <v>146</v>
      </c>
      <c r="G33" s="258">
        <v>0.36880000000000002</v>
      </c>
      <c r="H33" s="168" t="s">
        <v>383</v>
      </c>
      <c r="I33" s="258">
        <v>0.1843840010582182</v>
      </c>
      <c r="J33" s="168" t="s">
        <v>104</v>
      </c>
      <c r="K33" s="258">
        <v>0.78875378230460103</v>
      </c>
      <c r="L33" s="168" t="s">
        <v>363</v>
      </c>
      <c r="M33" s="258">
        <v>1.4375123045464837</v>
      </c>
      <c r="N33" s="168" t="s">
        <v>190</v>
      </c>
      <c r="O33" s="258">
        <v>1.3316622298649121</v>
      </c>
      <c r="P33" s="168" t="s">
        <v>234</v>
      </c>
      <c r="Q33" s="258">
        <v>1.2906880074075304</v>
      </c>
      <c r="R33" s="168" t="s">
        <v>228</v>
      </c>
      <c r="S33" s="258">
        <v>1.690186676367003</v>
      </c>
      <c r="T33" s="323" t="s">
        <v>422</v>
      </c>
    </row>
    <row r="34" spans="1:20">
      <c r="A34" s="3" t="s">
        <v>271</v>
      </c>
      <c r="B34" s="340" t="s">
        <v>51</v>
      </c>
      <c r="C34" s="28" t="s">
        <v>34</v>
      </c>
      <c r="D34" s="29" t="s">
        <v>87</v>
      </c>
      <c r="E34" s="259">
        <v>1.1609</v>
      </c>
      <c r="F34" s="170" t="s">
        <v>161</v>
      </c>
      <c r="G34" s="259">
        <v>0.81950000000000001</v>
      </c>
      <c r="H34" s="170" t="s">
        <v>342</v>
      </c>
      <c r="I34" s="259">
        <v>0.56339555878900083</v>
      </c>
      <c r="J34" s="170" t="s">
        <v>167</v>
      </c>
      <c r="K34" s="259">
        <v>2.0999289009408217</v>
      </c>
      <c r="L34" s="170" t="s">
        <v>162</v>
      </c>
      <c r="M34" s="259">
        <v>2.3287016429945404</v>
      </c>
      <c r="N34" s="170" t="s">
        <v>161</v>
      </c>
      <c r="O34" s="259">
        <v>1.7516480100530762</v>
      </c>
      <c r="P34" s="170" t="s">
        <v>175</v>
      </c>
      <c r="Q34" s="259">
        <v>1.3111751186362219</v>
      </c>
      <c r="R34" s="170" t="s">
        <v>105</v>
      </c>
      <c r="S34" s="259">
        <v>3.9232818002943177</v>
      </c>
      <c r="T34" s="324" t="s">
        <v>162</v>
      </c>
    </row>
    <row r="35" spans="1:20">
      <c r="A35" s="3" t="s">
        <v>280</v>
      </c>
      <c r="B35" s="339" t="s">
        <v>433</v>
      </c>
      <c r="C35" s="164" t="s">
        <v>34</v>
      </c>
      <c r="D35" s="165" t="s">
        <v>87</v>
      </c>
      <c r="E35" s="258">
        <v>0.80920000000000003</v>
      </c>
      <c r="F35" s="168" t="s">
        <v>169</v>
      </c>
      <c r="G35" s="258">
        <v>0.66579999999999995</v>
      </c>
      <c r="H35" s="168" t="s">
        <v>341</v>
      </c>
      <c r="I35" s="258">
        <v>0.28681955720167307</v>
      </c>
      <c r="J35" s="168" t="s">
        <v>362</v>
      </c>
      <c r="K35" s="258">
        <v>1.4750720084657476</v>
      </c>
      <c r="L35" s="168" t="s">
        <v>198</v>
      </c>
      <c r="M35" s="258">
        <v>1.9121303813444919</v>
      </c>
      <c r="N35" s="168" t="s">
        <v>167</v>
      </c>
      <c r="O35" s="258">
        <v>1.6594560095239677</v>
      </c>
      <c r="P35" s="168" t="s">
        <v>177</v>
      </c>
      <c r="Q35" s="258">
        <v>1.1780088956497308</v>
      </c>
      <c r="R35" s="168" t="s">
        <v>188</v>
      </c>
      <c r="S35" s="258">
        <v>2.8989262388597696</v>
      </c>
      <c r="T35" s="323" t="s">
        <v>161</v>
      </c>
    </row>
    <row r="36" spans="1:20">
      <c r="A36" s="3" t="s">
        <v>295</v>
      </c>
      <c r="B36" s="340" t="s">
        <v>434</v>
      </c>
      <c r="C36" s="28" t="s">
        <v>34</v>
      </c>
      <c r="D36" s="29" t="s">
        <v>87</v>
      </c>
      <c r="E36" s="259">
        <v>0.62139999999999995</v>
      </c>
      <c r="F36" s="170" t="s">
        <v>105</v>
      </c>
      <c r="G36" s="259">
        <v>0.40970000000000001</v>
      </c>
      <c r="H36" s="170" t="s">
        <v>199</v>
      </c>
      <c r="I36" s="259">
        <v>0.41998578018816418</v>
      </c>
      <c r="J36" s="170" t="s">
        <v>384</v>
      </c>
      <c r="K36" s="259">
        <v>1.0345991170488922</v>
      </c>
      <c r="L36" s="170" t="s">
        <v>384</v>
      </c>
      <c r="M36" s="259">
        <v>1.6355543797571623</v>
      </c>
      <c r="N36" s="170" t="s">
        <v>186</v>
      </c>
      <c r="O36" s="259">
        <v>1.4443413416227127</v>
      </c>
      <c r="P36" s="170" t="s">
        <v>377</v>
      </c>
      <c r="Q36" s="259">
        <v>1.372636452322294</v>
      </c>
      <c r="R36" s="170" t="s">
        <v>344</v>
      </c>
      <c r="S36" s="259">
        <v>2.089685345326477</v>
      </c>
      <c r="T36" s="324" t="s">
        <v>359</v>
      </c>
    </row>
    <row r="37" spans="1:20">
      <c r="A37" s="3" t="s">
        <v>287</v>
      </c>
      <c r="B37" s="339" t="s">
        <v>439</v>
      </c>
      <c r="C37" s="164" t="s">
        <v>34</v>
      </c>
      <c r="D37" s="165" t="s">
        <v>87</v>
      </c>
      <c r="E37" s="258">
        <v>0.7</v>
      </c>
      <c r="F37" s="168" t="s">
        <v>111</v>
      </c>
      <c r="G37" s="258">
        <v>0.50190000000000001</v>
      </c>
      <c r="H37" s="168" t="s">
        <v>351</v>
      </c>
      <c r="I37" s="258">
        <v>0.37901155773078227</v>
      </c>
      <c r="J37" s="168" t="s">
        <v>341</v>
      </c>
      <c r="K37" s="258">
        <v>1.2189831181071109</v>
      </c>
      <c r="L37" s="168" t="s">
        <v>336</v>
      </c>
      <c r="M37" s="258">
        <v>1.8165238622772675</v>
      </c>
      <c r="N37" s="168" t="s">
        <v>177</v>
      </c>
      <c r="O37" s="258">
        <v>1.6389688982952764</v>
      </c>
      <c r="P37" s="168" t="s">
        <v>367</v>
      </c>
      <c r="Q37" s="258">
        <v>1.4750720084657489</v>
      </c>
      <c r="R37" s="168" t="s">
        <v>119</v>
      </c>
      <c r="S37" s="258">
        <v>2.3355306800707685</v>
      </c>
      <c r="T37" s="323" t="s">
        <v>356</v>
      </c>
    </row>
    <row r="38" spans="1:20">
      <c r="A38" s="3" t="s">
        <v>274</v>
      </c>
      <c r="B38" s="340" t="s">
        <v>440</v>
      </c>
      <c r="C38" s="28" t="s">
        <v>34</v>
      </c>
      <c r="D38" s="29" t="s">
        <v>87</v>
      </c>
      <c r="E38" s="259">
        <v>1.1063000000000001</v>
      </c>
      <c r="F38" s="170" t="s">
        <v>161</v>
      </c>
      <c r="G38" s="259">
        <v>0.90139999999999998</v>
      </c>
      <c r="H38" s="170" t="s">
        <v>198</v>
      </c>
      <c r="I38" s="259">
        <v>0.71704889300418317</v>
      </c>
      <c r="J38" s="170" t="s">
        <v>176</v>
      </c>
      <c r="K38" s="259">
        <v>1.7004302319813482</v>
      </c>
      <c r="L38" s="170" t="s">
        <v>176</v>
      </c>
      <c r="M38" s="259">
        <v>2.1067579380170565</v>
      </c>
      <c r="N38" s="170" t="s">
        <v>164</v>
      </c>
      <c r="O38" s="259">
        <v>1.9360320111112956</v>
      </c>
      <c r="P38" s="170" t="s">
        <v>198</v>
      </c>
      <c r="Q38" s="259">
        <v>1.6901866763670044</v>
      </c>
      <c r="R38" s="170" t="s">
        <v>358</v>
      </c>
      <c r="S38" s="259">
        <v>2.6940551265728607</v>
      </c>
      <c r="T38" s="324" t="s">
        <v>214</v>
      </c>
    </row>
    <row r="39" spans="1:20">
      <c r="A39" s="3" t="s">
        <v>277</v>
      </c>
      <c r="B39" s="339" t="s">
        <v>441</v>
      </c>
      <c r="C39" s="164" t="s">
        <v>34</v>
      </c>
      <c r="D39" s="165" t="s">
        <v>87</v>
      </c>
      <c r="E39" s="258">
        <v>1.0994999999999999</v>
      </c>
      <c r="F39" s="168" t="s">
        <v>165</v>
      </c>
      <c r="G39" s="258">
        <v>0.80920000000000003</v>
      </c>
      <c r="H39" s="168" t="s">
        <v>349</v>
      </c>
      <c r="I39" s="258">
        <v>0.53266489194596445</v>
      </c>
      <c r="J39" s="168" t="s">
        <v>342</v>
      </c>
      <c r="K39" s="258">
        <v>1.9565191223399856</v>
      </c>
      <c r="L39" s="168" t="s">
        <v>161</v>
      </c>
      <c r="M39" s="258">
        <v>1.9360320111112985</v>
      </c>
      <c r="N39" s="168" t="s">
        <v>167</v>
      </c>
      <c r="O39" s="258">
        <v>1.9565191223399869</v>
      </c>
      <c r="P39" s="168" t="s">
        <v>173</v>
      </c>
      <c r="Q39" s="258">
        <v>1.5570204533805136</v>
      </c>
      <c r="R39" s="168" t="s">
        <v>213</v>
      </c>
      <c r="S39" s="258">
        <v>2.2945564576133863</v>
      </c>
      <c r="T39" s="323" t="s">
        <v>356</v>
      </c>
    </row>
    <row r="40" spans="1:20">
      <c r="A40" s="3" t="s">
        <v>283</v>
      </c>
      <c r="B40" s="340" t="s">
        <v>442</v>
      </c>
      <c r="C40" s="28" t="s">
        <v>34</v>
      </c>
      <c r="D40" s="29" t="s">
        <v>87</v>
      </c>
      <c r="E40" s="259">
        <v>0.96970000000000001</v>
      </c>
      <c r="F40" s="170" t="s">
        <v>168</v>
      </c>
      <c r="G40" s="259">
        <v>0.85019999999999996</v>
      </c>
      <c r="H40" s="170" t="s">
        <v>359</v>
      </c>
      <c r="I40" s="259">
        <v>0.51217778071727371</v>
      </c>
      <c r="J40" s="170" t="s">
        <v>404</v>
      </c>
      <c r="K40" s="259">
        <v>1.5467768977661662</v>
      </c>
      <c r="L40" s="170" t="s">
        <v>216</v>
      </c>
      <c r="M40" s="259">
        <v>1.8984723071920313</v>
      </c>
      <c r="N40" s="170" t="s">
        <v>172</v>
      </c>
      <c r="O40" s="259">
        <v>1.8131093437391499</v>
      </c>
      <c r="P40" s="170" t="s">
        <v>342</v>
      </c>
      <c r="Q40" s="259">
        <v>1.3111751186362219</v>
      </c>
      <c r="R40" s="170" t="s">
        <v>105</v>
      </c>
      <c r="S40" s="259">
        <v>2.5711324592007152</v>
      </c>
      <c r="T40" s="324" t="s">
        <v>168</v>
      </c>
    </row>
    <row r="41" spans="1:20">
      <c r="A41" s="3" t="s">
        <v>285</v>
      </c>
      <c r="B41" s="339" t="s">
        <v>86</v>
      </c>
      <c r="C41" s="164" t="s">
        <v>34</v>
      </c>
      <c r="D41" s="165" t="s">
        <v>87</v>
      </c>
      <c r="E41" s="258">
        <v>0.94579999999999997</v>
      </c>
      <c r="F41" s="168" t="s">
        <v>173</v>
      </c>
      <c r="G41" s="258">
        <v>1.0755999999999999</v>
      </c>
      <c r="H41" s="168" t="s">
        <v>176</v>
      </c>
      <c r="I41" s="258">
        <v>0.47120355825989158</v>
      </c>
      <c r="J41" s="168" t="s">
        <v>117</v>
      </c>
      <c r="K41" s="258">
        <v>1.2906880074075286</v>
      </c>
      <c r="L41" s="168" t="s">
        <v>379</v>
      </c>
      <c r="M41" s="258">
        <v>1.8506690476584173</v>
      </c>
      <c r="N41" s="168" t="s">
        <v>175</v>
      </c>
      <c r="O41" s="258">
        <v>2.0691982340977861</v>
      </c>
      <c r="P41" s="168" t="s">
        <v>168</v>
      </c>
      <c r="Q41" s="258">
        <v>1.4033671191653307</v>
      </c>
      <c r="R41" s="168" t="s">
        <v>192</v>
      </c>
      <c r="S41" s="258">
        <v>2.0794417897121313</v>
      </c>
      <c r="T41" s="323" t="s">
        <v>359</v>
      </c>
    </row>
    <row r="42" spans="1:20">
      <c r="A42" s="3" t="s">
        <v>308</v>
      </c>
      <c r="B42" s="340" t="s">
        <v>35</v>
      </c>
      <c r="C42" s="28" t="s">
        <v>34</v>
      </c>
      <c r="D42" s="29" t="s">
        <v>87</v>
      </c>
      <c r="E42" s="259">
        <v>0.33460000000000001</v>
      </c>
      <c r="F42" s="170" t="s">
        <v>118</v>
      </c>
      <c r="G42" s="259">
        <v>0.1946</v>
      </c>
      <c r="H42" s="170" t="s">
        <v>244</v>
      </c>
      <c r="I42" s="259">
        <v>7.1704889300418073E-2</v>
      </c>
      <c r="J42" s="170" t="s">
        <v>130</v>
      </c>
      <c r="K42" s="259">
        <v>0.73753600423287369</v>
      </c>
      <c r="L42" s="170" t="s">
        <v>380</v>
      </c>
      <c r="M42" s="259">
        <v>1.2736154147169558</v>
      </c>
      <c r="N42" s="170" t="s">
        <v>202</v>
      </c>
      <c r="O42" s="259">
        <v>1.0653297838919298</v>
      </c>
      <c r="P42" s="170" t="s">
        <v>387</v>
      </c>
      <c r="Q42" s="259">
        <v>0.83997156037632958</v>
      </c>
      <c r="R42" s="170" t="s">
        <v>203</v>
      </c>
      <c r="S42" s="259">
        <v>1.9155448998826041</v>
      </c>
      <c r="T42" s="324" t="s">
        <v>359</v>
      </c>
    </row>
    <row r="43" spans="1:20">
      <c r="A43" s="3" t="s">
        <v>293</v>
      </c>
      <c r="B43" s="339" t="s">
        <v>38</v>
      </c>
      <c r="C43" s="164" t="s">
        <v>523</v>
      </c>
      <c r="D43" s="165" t="s">
        <v>87</v>
      </c>
      <c r="E43" s="258">
        <v>0.59409999999999996</v>
      </c>
      <c r="F43" s="168" t="s">
        <v>182</v>
      </c>
      <c r="G43" s="258">
        <v>0.42</v>
      </c>
      <c r="H43" s="168" t="s">
        <v>199</v>
      </c>
      <c r="I43" s="258">
        <v>0.28681955720167313</v>
      </c>
      <c r="J43" s="168" t="s">
        <v>362</v>
      </c>
      <c r="K43" s="258">
        <v>1.0755733395062741</v>
      </c>
      <c r="L43" s="168" t="s">
        <v>384</v>
      </c>
      <c r="M43" s="258">
        <v>1.7277463802862734</v>
      </c>
      <c r="N43" s="168" t="s">
        <v>181</v>
      </c>
      <c r="O43" s="258">
        <v>1.7106737875956948</v>
      </c>
      <c r="P43" s="168" t="s">
        <v>175</v>
      </c>
      <c r="Q43" s="258">
        <v>0.99362489459151182</v>
      </c>
      <c r="R43" s="168" t="s">
        <v>380</v>
      </c>
      <c r="S43" s="258">
        <v>2.4789404586716057</v>
      </c>
      <c r="T43" s="323" t="s">
        <v>173</v>
      </c>
    </row>
    <row r="44" spans="1:20">
      <c r="A44" s="3" t="s">
        <v>298</v>
      </c>
      <c r="B44" s="340" t="s">
        <v>33</v>
      </c>
      <c r="C44" s="28" t="s">
        <v>523</v>
      </c>
      <c r="D44" s="29" t="s">
        <v>87</v>
      </c>
      <c r="E44" s="259">
        <v>0.56000000000000005</v>
      </c>
      <c r="F44" s="170" t="s">
        <v>188</v>
      </c>
      <c r="G44" s="259">
        <v>0.51219999999999999</v>
      </c>
      <c r="H44" s="170" t="s">
        <v>370</v>
      </c>
      <c r="I44" s="259">
        <v>0.22535822351560011</v>
      </c>
      <c r="J44" s="170" t="s">
        <v>94</v>
      </c>
      <c r="K44" s="259">
        <v>0.94240711651978304</v>
      </c>
      <c r="L44" s="170" t="s">
        <v>182</v>
      </c>
      <c r="M44" s="259">
        <v>1.5262897865374774</v>
      </c>
      <c r="N44" s="170" t="s">
        <v>187</v>
      </c>
      <c r="O44" s="259">
        <v>1.6184817870665857</v>
      </c>
      <c r="P44" s="170" t="s">
        <v>367</v>
      </c>
      <c r="Q44" s="259">
        <v>0.91167644967674777</v>
      </c>
      <c r="R44" s="170" t="s">
        <v>372</v>
      </c>
      <c r="S44" s="259">
        <v>2.0487111228690957</v>
      </c>
      <c r="T44" s="324" t="s">
        <v>359</v>
      </c>
    </row>
    <row r="45" spans="1:20">
      <c r="A45" s="3" t="s">
        <v>288</v>
      </c>
      <c r="B45" s="339" t="s">
        <v>77</v>
      </c>
      <c r="C45" s="164" t="s">
        <v>37</v>
      </c>
      <c r="D45" s="165" t="s">
        <v>87</v>
      </c>
      <c r="E45" s="258">
        <v>0.66239999999999999</v>
      </c>
      <c r="F45" s="168" t="s">
        <v>179</v>
      </c>
      <c r="G45" s="258">
        <v>0.43020000000000003</v>
      </c>
      <c r="H45" s="168" t="s">
        <v>199</v>
      </c>
      <c r="I45" s="258">
        <v>0.31755022404470934</v>
      </c>
      <c r="J45" s="168" t="s">
        <v>361</v>
      </c>
      <c r="K45" s="258">
        <v>1.2394702293358015</v>
      </c>
      <c r="L45" s="168" t="s">
        <v>336</v>
      </c>
      <c r="M45" s="258">
        <v>1.8165238622772668</v>
      </c>
      <c r="N45" s="168" t="s">
        <v>178</v>
      </c>
      <c r="O45" s="258">
        <v>1.9155448998826048</v>
      </c>
      <c r="P45" s="168" t="s">
        <v>356</v>
      </c>
      <c r="Q45" s="258">
        <v>1.2292266737214574</v>
      </c>
      <c r="R45" s="168" t="s">
        <v>182</v>
      </c>
      <c r="S45" s="258">
        <v>2.304800013227732</v>
      </c>
      <c r="T45" s="323" t="s">
        <v>356</v>
      </c>
    </row>
    <row r="46" spans="1:20">
      <c r="A46" s="3" t="s">
        <v>303</v>
      </c>
      <c r="B46" s="340" t="s">
        <v>78</v>
      </c>
      <c r="C46" s="28" t="s">
        <v>37</v>
      </c>
      <c r="D46" s="29" t="s">
        <v>87</v>
      </c>
      <c r="E46" s="259">
        <v>0.54630000000000001</v>
      </c>
      <c r="F46" s="170" t="s">
        <v>196</v>
      </c>
      <c r="G46" s="259">
        <v>0.62490000000000001</v>
      </c>
      <c r="H46" s="170" t="s">
        <v>228</v>
      </c>
      <c r="I46" s="259">
        <v>0.45071644703120067</v>
      </c>
      <c r="J46" s="170" t="s">
        <v>107</v>
      </c>
      <c r="K46" s="259">
        <v>0.56339555878900038</v>
      </c>
      <c r="L46" s="170" t="s">
        <v>350</v>
      </c>
      <c r="M46" s="259">
        <v>1.3828800079366421</v>
      </c>
      <c r="N46" s="170" t="s">
        <v>195</v>
      </c>
      <c r="O46" s="259">
        <v>1.4340977860083668</v>
      </c>
      <c r="P46" s="170" t="s">
        <v>181</v>
      </c>
      <c r="Q46" s="259">
        <v>1.1165475619636576</v>
      </c>
      <c r="R46" s="170" t="s">
        <v>196</v>
      </c>
      <c r="S46" s="259">
        <v>1.5979946758378942</v>
      </c>
      <c r="T46" s="324" t="s">
        <v>420</v>
      </c>
    </row>
    <row r="47" spans="1:20" s="181" customFormat="1">
      <c r="B47" s="388" t="s">
        <v>1</v>
      </c>
      <c r="C47" s="403"/>
      <c r="D47" s="417"/>
      <c r="E47" s="172">
        <f>AVERAGE(E27:E46)</f>
        <v>0.62962600000000002</v>
      </c>
      <c r="F47" s="173"/>
      <c r="G47" s="172">
        <f>AVERAGE(G27:G46)</f>
        <v>0.52190099999999995</v>
      </c>
      <c r="H47" s="173"/>
      <c r="I47" s="174">
        <f>AVERAGE(I27:I46)</f>
        <v>0.3057701350882121</v>
      </c>
      <c r="J47" s="175"/>
      <c r="K47" s="174">
        <f>AVERAGE(K27:K46)</f>
        <v>1.0612323616461903</v>
      </c>
      <c r="L47" s="175"/>
      <c r="M47" s="174">
        <f>AVERAGE(M27:M46)</f>
        <v>1.5648738460181797</v>
      </c>
      <c r="N47" s="175"/>
      <c r="O47" s="174">
        <f>AVERAGE(O27:O46)</f>
        <v>1.527826319879628</v>
      </c>
      <c r="P47" s="175"/>
      <c r="Q47" s="174">
        <f>AVERAGE(Q27:Q46)</f>
        <v>1.1170597397443744</v>
      </c>
      <c r="R47" s="175"/>
      <c r="S47" s="174">
        <f>AVERAGE(S27:S46)</f>
        <v>2.0497354784305299</v>
      </c>
      <c r="T47" s="322"/>
    </row>
    <row r="48" spans="1:20" s="181" customFormat="1">
      <c r="B48" s="389" t="s">
        <v>429</v>
      </c>
      <c r="C48" s="404"/>
      <c r="D48" s="418"/>
      <c r="E48" s="177">
        <f>MIN(E27:E46)</f>
        <v>5.1220000000000002E-2</v>
      </c>
      <c r="F48" s="179"/>
      <c r="G48" s="177">
        <f>MIN(G27:G46)</f>
        <v>5.1220000000000002E-2</v>
      </c>
      <c r="H48" s="179"/>
      <c r="I48" s="178">
        <f>MIN(I27:I46)</f>
        <v>3.0730666843036207E-2</v>
      </c>
      <c r="J48" s="180"/>
      <c r="K48" s="178">
        <f>MIN(K27:K46)</f>
        <v>7.1704889300417698E-2</v>
      </c>
      <c r="L48" s="180"/>
      <c r="M48" s="178">
        <f>MIN(M27:M46)</f>
        <v>0.37901155773078443</v>
      </c>
      <c r="N48" s="180"/>
      <c r="O48" s="178">
        <f>MIN(O27:O46)</f>
        <v>0.64534400370376521</v>
      </c>
      <c r="P48" s="180"/>
      <c r="Q48" s="178">
        <f>MIN(Q27:Q46)</f>
        <v>0.27657600158732781</v>
      </c>
      <c r="R48" s="180"/>
      <c r="S48" s="178">
        <f>MIN(S27:S46)</f>
        <v>0.21511466790125541</v>
      </c>
      <c r="T48" s="180"/>
    </row>
    <row r="49" spans="1:32" s="181" customFormat="1">
      <c r="B49" s="389" t="s">
        <v>430</v>
      </c>
      <c r="C49" s="404"/>
      <c r="D49" s="418"/>
      <c r="E49" s="177">
        <f>MAX(E27:E46)</f>
        <v>1.1609</v>
      </c>
      <c r="F49" s="179"/>
      <c r="G49" s="177">
        <f>MAX(G27:G46)</f>
        <v>1.0755999999999999</v>
      </c>
      <c r="H49" s="179"/>
      <c r="I49" s="178">
        <f>MAX(I27:I46)</f>
        <v>0.71704889300418317</v>
      </c>
      <c r="J49" s="180"/>
      <c r="K49" s="178">
        <f>MAX(K27:K46)</f>
        <v>2.0999289009408217</v>
      </c>
      <c r="L49" s="180"/>
      <c r="M49" s="178">
        <f>MAX(M27:M46)</f>
        <v>2.3287016429945404</v>
      </c>
      <c r="N49" s="180"/>
      <c r="O49" s="178">
        <f>MAX(O27:O46)</f>
        <v>2.0691982340977861</v>
      </c>
      <c r="P49" s="180"/>
      <c r="Q49" s="178">
        <f>MAX(Q27:Q46)</f>
        <v>1.6901866763670044</v>
      </c>
      <c r="R49" s="180"/>
      <c r="S49" s="178">
        <f>MAX(S27:S46)</f>
        <v>3.9232818002943177</v>
      </c>
      <c r="T49" s="180"/>
    </row>
    <row r="50" spans="1:32" s="166" customFormat="1" ht="13.8" thickBot="1">
      <c r="B50" s="390" t="s">
        <v>431</v>
      </c>
      <c r="C50" s="405"/>
      <c r="D50" s="419"/>
      <c r="E50" s="183">
        <f>E49-E48</f>
        <v>1.10968</v>
      </c>
      <c r="F50" s="184"/>
      <c r="G50" s="183">
        <f>G49-G48</f>
        <v>1.0243799999999998</v>
      </c>
      <c r="H50" s="184"/>
      <c r="I50" s="185">
        <f>I49-I48</f>
        <v>0.68631822616114702</v>
      </c>
      <c r="J50" s="186"/>
      <c r="K50" s="185">
        <f>K49-K48</f>
        <v>2.028224011640404</v>
      </c>
      <c r="L50" s="186"/>
      <c r="M50" s="185">
        <f>M49-M48</f>
        <v>1.949690085263756</v>
      </c>
      <c r="N50" s="186"/>
      <c r="O50" s="185">
        <f>O49-O48</f>
        <v>1.4238542303940209</v>
      </c>
      <c r="P50" s="186"/>
      <c r="Q50" s="185">
        <f>Q49-Q48</f>
        <v>1.4136106747796766</v>
      </c>
      <c r="R50" s="186"/>
      <c r="S50" s="185">
        <f>S49-S48</f>
        <v>3.7081671323930623</v>
      </c>
      <c r="T50" s="186"/>
    </row>
    <row r="51" spans="1:32" s="248" customFormat="1" ht="45" customHeight="1">
      <c r="B51" s="486" t="s">
        <v>524</v>
      </c>
      <c r="C51" s="486"/>
      <c r="D51" s="486"/>
      <c r="E51" s="486"/>
      <c r="F51" s="486"/>
      <c r="G51" s="486"/>
      <c r="H51" s="486"/>
      <c r="I51" s="486"/>
      <c r="J51" s="486"/>
      <c r="K51" s="486"/>
      <c r="L51" s="486"/>
      <c r="M51" s="486"/>
      <c r="N51" s="486"/>
      <c r="O51" s="486"/>
      <c r="P51" s="486"/>
      <c r="Q51" s="486"/>
      <c r="R51" s="486"/>
      <c r="S51" s="486"/>
      <c r="T51" s="486"/>
      <c r="AF51" s="248" t="s">
        <v>3</v>
      </c>
    </row>
    <row r="52" spans="1:32" s="166" customFormat="1" ht="30" customHeight="1" thickBot="1">
      <c r="B52" s="500" t="s">
        <v>541</v>
      </c>
      <c r="C52" s="500"/>
      <c r="D52" s="500"/>
      <c r="E52" s="500"/>
      <c r="F52" s="500"/>
      <c r="G52" s="500"/>
      <c r="H52" s="500"/>
      <c r="I52" s="500"/>
      <c r="J52" s="500"/>
      <c r="K52" s="500"/>
      <c r="L52" s="500"/>
      <c r="M52" s="500"/>
      <c r="N52" s="500"/>
      <c r="O52" s="500"/>
      <c r="P52" s="500"/>
      <c r="Q52" s="500"/>
      <c r="R52" s="500"/>
      <c r="S52" s="500"/>
      <c r="T52" s="500"/>
    </row>
    <row r="53" spans="1:32" ht="19.95" customHeight="1">
      <c r="B53" s="1" t="s">
        <v>0</v>
      </c>
      <c r="C53" s="462" t="s">
        <v>505</v>
      </c>
      <c r="D53" s="160" t="s">
        <v>21</v>
      </c>
      <c r="E53" s="477" t="s">
        <v>538</v>
      </c>
      <c r="F53" s="478"/>
      <c r="G53" s="478"/>
      <c r="H53" s="478"/>
      <c r="I53" s="478"/>
      <c r="J53" s="478"/>
      <c r="K53" s="478"/>
      <c r="L53" s="478"/>
      <c r="M53" s="478"/>
      <c r="N53" s="478"/>
      <c r="O53" s="478"/>
      <c r="P53" s="478"/>
      <c r="Q53" s="478"/>
      <c r="R53" s="478"/>
      <c r="S53" s="478"/>
      <c r="T53" s="479"/>
    </row>
    <row r="54" spans="1:32" ht="19.95" customHeight="1">
      <c r="B54" s="13"/>
      <c r="C54" s="162"/>
      <c r="D54" s="162"/>
      <c r="E54" s="480" t="s">
        <v>269</v>
      </c>
      <c r="F54" s="482"/>
      <c r="G54" s="482"/>
      <c r="H54" s="482"/>
      <c r="I54" s="482"/>
      <c r="J54" s="482"/>
      <c r="K54" s="482"/>
      <c r="L54" s="482"/>
      <c r="M54" s="480" t="s">
        <v>81</v>
      </c>
      <c r="N54" s="482"/>
      <c r="O54" s="482"/>
      <c r="P54" s="482"/>
      <c r="Q54" s="482"/>
      <c r="R54" s="482"/>
      <c r="S54" s="482"/>
      <c r="T54" s="501"/>
    </row>
    <row r="55" spans="1:32" ht="19.8" customHeight="1" thickBot="1">
      <c r="B55" s="2"/>
      <c r="C55" s="161"/>
      <c r="D55" s="161"/>
      <c r="E55" s="480" t="s">
        <v>428</v>
      </c>
      <c r="F55" s="481"/>
      <c r="G55" s="482" t="s">
        <v>427</v>
      </c>
      <c r="H55" s="481"/>
      <c r="I55" s="482" t="s">
        <v>426</v>
      </c>
      <c r="J55" s="481"/>
      <c r="K55" s="482" t="s">
        <v>425</v>
      </c>
      <c r="L55" s="481"/>
      <c r="M55" s="480" t="s">
        <v>428</v>
      </c>
      <c r="N55" s="481"/>
      <c r="O55" s="482" t="s">
        <v>427</v>
      </c>
      <c r="P55" s="481"/>
      <c r="Q55" s="482" t="s">
        <v>426</v>
      </c>
      <c r="R55" s="481"/>
      <c r="S55" s="482" t="s">
        <v>425</v>
      </c>
      <c r="T55" s="484"/>
    </row>
    <row r="56" spans="1:32" s="166" customFormat="1">
      <c r="B56" s="392" t="s">
        <v>449</v>
      </c>
      <c r="C56" s="407"/>
      <c r="D56" s="407"/>
      <c r="E56" s="246"/>
      <c r="F56" s="195"/>
      <c r="G56" s="246"/>
      <c r="H56" s="195"/>
      <c r="I56" s="247"/>
      <c r="J56" s="196"/>
      <c r="K56" s="247"/>
      <c r="L56" s="196"/>
      <c r="M56" s="247"/>
      <c r="N56" s="196"/>
      <c r="O56" s="247"/>
      <c r="P56" s="196"/>
      <c r="Q56" s="247"/>
      <c r="R56" s="196"/>
      <c r="S56" s="247"/>
      <c r="T56" s="196"/>
    </row>
    <row r="57" spans="1:32">
      <c r="A57" s="3" t="s">
        <v>312</v>
      </c>
      <c r="B57" s="339" t="s">
        <v>268</v>
      </c>
      <c r="C57" s="164" t="s">
        <v>62</v>
      </c>
      <c r="D57" s="165" t="s">
        <v>88</v>
      </c>
      <c r="E57" s="258">
        <v>0.34489999999999998</v>
      </c>
      <c r="F57" s="168" t="s">
        <v>123</v>
      </c>
      <c r="G57" s="258">
        <v>0.55320000000000003</v>
      </c>
      <c r="H57" s="168" t="s">
        <v>337</v>
      </c>
      <c r="I57" s="258">
        <v>0.19462755667256371</v>
      </c>
      <c r="J57" s="168" t="s">
        <v>104</v>
      </c>
      <c r="K57" s="258">
        <v>0.28681955720167263</v>
      </c>
      <c r="L57" s="168" t="s">
        <v>366</v>
      </c>
      <c r="M57" s="258">
        <v>1.2053250439546526</v>
      </c>
      <c r="N57" s="168" t="s">
        <v>148</v>
      </c>
      <c r="O57" s="258">
        <v>1.5467768977661671</v>
      </c>
      <c r="P57" s="168" t="s">
        <v>374</v>
      </c>
      <c r="Q57" s="258">
        <v>0.8502151159906759</v>
      </c>
      <c r="R57" s="168" t="s">
        <v>203</v>
      </c>
      <c r="S57" s="258">
        <v>1.2189831181071111</v>
      </c>
      <c r="T57" s="323" t="s">
        <v>346</v>
      </c>
    </row>
    <row r="58" spans="1:32">
      <c r="A58" s="3" t="s">
        <v>321</v>
      </c>
      <c r="B58" s="340" t="s">
        <v>63</v>
      </c>
      <c r="C58" s="28" t="s">
        <v>62</v>
      </c>
      <c r="D58" s="29" t="s">
        <v>88</v>
      </c>
      <c r="E58" s="259">
        <v>0.19800000000000001</v>
      </c>
      <c r="F58" s="170" t="s">
        <v>424</v>
      </c>
      <c r="G58" s="259">
        <v>0.21510000000000001</v>
      </c>
      <c r="H58" s="170" t="s">
        <v>399</v>
      </c>
      <c r="I58" s="259">
        <v>0.14340977860083626</v>
      </c>
      <c r="J58" s="170" t="s">
        <v>240</v>
      </c>
      <c r="K58" s="259">
        <v>0.23560177912994534</v>
      </c>
      <c r="L58" s="170" t="s">
        <v>218</v>
      </c>
      <c r="M58" s="259">
        <v>0.74436504130910586</v>
      </c>
      <c r="N58" s="170" t="s">
        <v>248</v>
      </c>
      <c r="O58" s="259">
        <v>1.1370346731923482</v>
      </c>
      <c r="P58" s="170" t="s">
        <v>187</v>
      </c>
      <c r="Q58" s="259">
        <v>0.57363911440334803</v>
      </c>
      <c r="R58" s="170" t="s">
        <v>148</v>
      </c>
      <c r="S58" s="259">
        <v>0.52242133633161825</v>
      </c>
      <c r="T58" s="324" t="s">
        <v>226</v>
      </c>
    </row>
    <row r="59" spans="1:32">
      <c r="A59" s="3" t="s">
        <v>291</v>
      </c>
      <c r="B59" s="339" t="s">
        <v>64</v>
      </c>
      <c r="C59" s="164" t="s">
        <v>62</v>
      </c>
      <c r="D59" s="165" t="s">
        <v>88</v>
      </c>
      <c r="E59" s="258">
        <v>0.40629999999999999</v>
      </c>
      <c r="F59" s="168" t="s">
        <v>203</v>
      </c>
      <c r="G59" s="258">
        <v>0.50190000000000001</v>
      </c>
      <c r="H59" s="168" t="s">
        <v>351</v>
      </c>
      <c r="I59" s="258">
        <v>0.13316622298649081</v>
      </c>
      <c r="J59" s="168" t="s">
        <v>150</v>
      </c>
      <c r="K59" s="258">
        <v>0.58388267001769167</v>
      </c>
      <c r="L59" s="168" t="s">
        <v>350</v>
      </c>
      <c r="M59" s="258">
        <v>1.761891565667425</v>
      </c>
      <c r="N59" s="168" t="s">
        <v>229</v>
      </c>
      <c r="O59" s="258">
        <v>1.9462755667256413</v>
      </c>
      <c r="P59" s="168" t="s">
        <v>173</v>
      </c>
      <c r="Q59" s="258">
        <v>0.76826667107591151</v>
      </c>
      <c r="R59" s="168" t="s">
        <v>99</v>
      </c>
      <c r="S59" s="258">
        <v>2.5711324592007152</v>
      </c>
      <c r="T59" s="323" t="s">
        <v>168</v>
      </c>
    </row>
    <row r="60" spans="1:32">
      <c r="A60" s="3" t="s">
        <v>329</v>
      </c>
      <c r="B60" s="340" t="s">
        <v>65</v>
      </c>
      <c r="C60" s="28" t="s">
        <v>66</v>
      </c>
      <c r="D60" s="29" t="s">
        <v>88</v>
      </c>
      <c r="E60" s="281">
        <v>3.7560000000000003E-2</v>
      </c>
      <c r="F60" s="170" t="s">
        <v>264</v>
      </c>
      <c r="G60" s="281">
        <v>5.8299999999999997E-15</v>
      </c>
      <c r="H60" s="170" t="s">
        <v>242</v>
      </c>
      <c r="I60" s="281">
        <v>3.0730666843035999E-2</v>
      </c>
      <c r="J60" s="170" t="s">
        <v>156</v>
      </c>
      <c r="K60" s="281">
        <v>8.1948444914763399E-2</v>
      </c>
      <c r="L60" s="170" t="s">
        <v>246</v>
      </c>
      <c r="M60" s="259">
        <v>0.33803733527340224</v>
      </c>
      <c r="N60" s="170" t="s">
        <v>158</v>
      </c>
      <c r="O60" s="281">
        <v>0.78875378230460191</v>
      </c>
      <c r="P60" s="170" t="s">
        <v>120</v>
      </c>
      <c r="Q60" s="281">
        <v>0.13316622298649192</v>
      </c>
      <c r="R60" s="170" t="s">
        <v>210</v>
      </c>
      <c r="S60" s="281">
        <v>9.2192000529109058E-2</v>
      </c>
      <c r="T60" s="324" t="s">
        <v>393</v>
      </c>
    </row>
    <row r="61" spans="1:32">
      <c r="A61" s="3" t="s">
        <v>315</v>
      </c>
      <c r="B61" s="339" t="s">
        <v>331</v>
      </c>
      <c r="C61" s="164" t="s">
        <v>66</v>
      </c>
      <c r="D61" s="165" t="s">
        <v>88</v>
      </c>
      <c r="E61" s="258">
        <v>0.2117</v>
      </c>
      <c r="F61" s="168" t="s">
        <v>424</v>
      </c>
      <c r="G61" s="258">
        <v>0.2356</v>
      </c>
      <c r="H61" s="168" t="s">
        <v>413</v>
      </c>
      <c r="I61" s="258">
        <v>0.29706311281601838</v>
      </c>
      <c r="J61" s="168" t="s">
        <v>380</v>
      </c>
      <c r="K61" s="258">
        <v>0.10243555614345444</v>
      </c>
      <c r="L61" s="168" t="s">
        <v>230</v>
      </c>
      <c r="M61" s="258">
        <v>1.1199620805017738</v>
      </c>
      <c r="N61" s="168" t="s">
        <v>244</v>
      </c>
      <c r="O61" s="258">
        <v>1.9155448998826048</v>
      </c>
      <c r="P61" s="168" t="s">
        <v>356</v>
      </c>
      <c r="Q61" s="258">
        <v>1.1267911175780032</v>
      </c>
      <c r="R61" s="168" t="s">
        <v>196</v>
      </c>
      <c r="S61" s="258">
        <v>0.31755022404470906</v>
      </c>
      <c r="T61" s="323" t="s">
        <v>110</v>
      </c>
    </row>
    <row r="62" spans="1:32">
      <c r="A62" s="3" t="s">
        <v>292</v>
      </c>
      <c r="B62" s="340" t="s">
        <v>67</v>
      </c>
      <c r="C62" s="28" t="s">
        <v>68</v>
      </c>
      <c r="D62" s="29" t="s">
        <v>88</v>
      </c>
      <c r="E62" s="259">
        <v>0.49509999999999998</v>
      </c>
      <c r="F62" s="170" t="s">
        <v>95</v>
      </c>
      <c r="G62" s="259">
        <v>0.27660000000000001</v>
      </c>
      <c r="H62" s="170" t="s">
        <v>411</v>
      </c>
      <c r="I62" s="259">
        <v>0.4609600026455461</v>
      </c>
      <c r="J62" s="170" t="s">
        <v>107</v>
      </c>
      <c r="K62" s="259">
        <v>0.74777955984721878</v>
      </c>
      <c r="L62" s="170" t="s">
        <v>380</v>
      </c>
      <c r="M62" s="259">
        <v>1.7345754173625036</v>
      </c>
      <c r="N62" s="170" t="s">
        <v>229</v>
      </c>
      <c r="O62" s="259">
        <v>1.5058026753087854</v>
      </c>
      <c r="P62" s="170" t="s">
        <v>377</v>
      </c>
      <c r="Q62" s="259">
        <v>1.9770062335686776</v>
      </c>
      <c r="R62" s="170" t="s">
        <v>168</v>
      </c>
      <c r="S62" s="259">
        <v>1.7209173432100395</v>
      </c>
      <c r="T62" s="324" t="s">
        <v>421</v>
      </c>
    </row>
    <row r="63" spans="1:32">
      <c r="A63" s="3" t="s">
        <v>297</v>
      </c>
      <c r="B63" s="339" t="s">
        <v>443</v>
      </c>
      <c r="C63" s="164" t="s">
        <v>68</v>
      </c>
      <c r="D63" s="165" t="s">
        <v>88</v>
      </c>
      <c r="E63" s="258">
        <v>0.51219999999999999</v>
      </c>
      <c r="F63" s="168" t="s">
        <v>235</v>
      </c>
      <c r="G63" s="258">
        <v>0.38929999999999998</v>
      </c>
      <c r="H63" s="168" t="s">
        <v>389</v>
      </c>
      <c r="I63" s="258">
        <v>0.5838826700176919</v>
      </c>
      <c r="J63" s="168" t="s">
        <v>219</v>
      </c>
      <c r="K63" s="258">
        <v>0.56339555878900083</v>
      </c>
      <c r="L63" s="168" t="s">
        <v>350</v>
      </c>
      <c r="M63" s="258">
        <v>1.6236035648737599</v>
      </c>
      <c r="N63" s="168" t="s">
        <v>234</v>
      </c>
      <c r="O63" s="258">
        <v>0.96703919360331636</v>
      </c>
      <c r="P63" s="168" t="s">
        <v>387</v>
      </c>
      <c r="Q63" s="258">
        <v>2.1716337902412421</v>
      </c>
      <c r="R63" s="168" t="s">
        <v>165</v>
      </c>
      <c r="S63" s="258">
        <v>1.7311608988243854</v>
      </c>
      <c r="T63" s="323" t="s">
        <v>178</v>
      </c>
    </row>
    <row r="64" spans="1:32">
      <c r="A64" s="3" t="s">
        <v>294</v>
      </c>
      <c r="B64" s="340" t="s">
        <v>69</v>
      </c>
      <c r="C64" s="28" t="s">
        <v>68</v>
      </c>
      <c r="D64" s="29" t="s">
        <v>88</v>
      </c>
      <c r="E64" s="259">
        <v>0.50190000000000001</v>
      </c>
      <c r="F64" s="170" t="s">
        <v>95</v>
      </c>
      <c r="G64" s="259">
        <v>0.1946</v>
      </c>
      <c r="H64" s="170" t="s">
        <v>244</v>
      </c>
      <c r="I64" s="259">
        <v>0.5531520031746554</v>
      </c>
      <c r="J64" s="170" t="s">
        <v>172</v>
      </c>
      <c r="K64" s="259">
        <v>0.75802311546156442</v>
      </c>
      <c r="L64" s="170" t="s">
        <v>380</v>
      </c>
      <c r="M64" s="259">
        <v>1.6492124539096227</v>
      </c>
      <c r="N64" s="170" t="s">
        <v>186</v>
      </c>
      <c r="O64" s="259">
        <v>1.649212453909622</v>
      </c>
      <c r="P64" s="170" t="s">
        <v>177</v>
      </c>
      <c r="Q64" s="259">
        <v>2.0589546784834414</v>
      </c>
      <c r="R64" s="170" t="s">
        <v>176</v>
      </c>
      <c r="S64" s="259">
        <v>1.2394702293358024</v>
      </c>
      <c r="T64" s="324" t="s">
        <v>346</v>
      </c>
    </row>
    <row r="65" spans="1:20">
      <c r="A65" s="3" t="s">
        <v>299</v>
      </c>
      <c r="B65" s="339" t="s">
        <v>332</v>
      </c>
      <c r="C65" s="164" t="s">
        <v>68</v>
      </c>
      <c r="D65" s="165" t="s">
        <v>88</v>
      </c>
      <c r="E65" s="258">
        <v>0.34489999999999998</v>
      </c>
      <c r="F65" s="168" t="s">
        <v>123</v>
      </c>
      <c r="G65" s="258">
        <v>5.1220000000000002E-2</v>
      </c>
      <c r="H65" s="168" t="s">
        <v>252</v>
      </c>
      <c r="I65" s="258">
        <v>0.7375360042328738</v>
      </c>
      <c r="J65" s="168" t="s">
        <v>165</v>
      </c>
      <c r="K65" s="258">
        <v>0.24584533474429085</v>
      </c>
      <c r="L65" s="168" t="s">
        <v>366</v>
      </c>
      <c r="M65" s="258">
        <v>1.4784865270038656</v>
      </c>
      <c r="N65" s="168" t="s">
        <v>237</v>
      </c>
      <c r="O65" s="258">
        <v>0.96289422774847511</v>
      </c>
      <c r="P65" s="168" t="s">
        <v>380</v>
      </c>
      <c r="Q65" s="258">
        <v>2.4789404586716057</v>
      </c>
      <c r="R65" s="168" t="s">
        <v>161</v>
      </c>
      <c r="S65" s="258">
        <v>0.99362489459151049</v>
      </c>
      <c r="T65" s="323" t="s">
        <v>196</v>
      </c>
    </row>
    <row r="66" spans="1:20">
      <c r="A66" s="3" t="s">
        <v>275</v>
      </c>
      <c r="B66" s="340" t="s">
        <v>444</v>
      </c>
      <c r="C66" s="28" t="s">
        <v>68</v>
      </c>
      <c r="D66" s="29" t="s">
        <v>88</v>
      </c>
      <c r="E66" s="259">
        <v>0.54969999999999997</v>
      </c>
      <c r="F66" s="170" t="s">
        <v>196</v>
      </c>
      <c r="G66" s="259">
        <v>0.16389999999999999</v>
      </c>
      <c r="H66" s="170" t="s">
        <v>414</v>
      </c>
      <c r="I66" s="259">
        <v>0.54290844756031009</v>
      </c>
      <c r="J66" s="170" t="s">
        <v>359</v>
      </c>
      <c r="K66" s="259">
        <v>0.94240711651978304</v>
      </c>
      <c r="L66" s="170" t="s">
        <v>182</v>
      </c>
      <c r="M66" s="259">
        <v>1.9838352706449092</v>
      </c>
      <c r="N66" s="170" t="s">
        <v>216</v>
      </c>
      <c r="O66" s="259">
        <v>1.5979946758378947</v>
      </c>
      <c r="P66" s="170" t="s">
        <v>367</v>
      </c>
      <c r="Q66" s="259">
        <v>2.0179804560260597</v>
      </c>
      <c r="R66" s="170" t="s">
        <v>176</v>
      </c>
      <c r="S66" s="259">
        <v>2.3355306800707685</v>
      </c>
      <c r="T66" s="324" t="s">
        <v>198</v>
      </c>
    </row>
    <row r="67" spans="1:20">
      <c r="A67" s="3" t="s">
        <v>311</v>
      </c>
      <c r="B67" s="339" t="s">
        <v>73</v>
      </c>
      <c r="C67" s="164" t="s">
        <v>68</v>
      </c>
      <c r="D67" s="165" t="s">
        <v>88</v>
      </c>
      <c r="E67" s="258">
        <v>0.3483</v>
      </c>
      <c r="F67" s="168" t="s">
        <v>99</v>
      </c>
      <c r="G67" s="258">
        <v>0.24579999999999999</v>
      </c>
      <c r="H67" s="168" t="s">
        <v>413</v>
      </c>
      <c r="I67" s="258">
        <v>0.41998578018816712</v>
      </c>
      <c r="J67" s="168" t="s">
        <v>384</v>
      </c>
      <c r="K67" s="258">
        <v>0.3790115577307695</v>
      </c>
      <c r="L67" s="168" t="s">
        <v>123</v>
      </c>
      <c r="M67" s="258">
        <v>1.2189831181071098</v>
      </c>
      <c r="N67" s="168" t="s">
        <v>114</v>
      </c>
      <c r="O67" s="258">
        <v>0.64534400370376632</v>
      </c>
      <c r="P67" s="168" t="s">
        <v>103</v>
      </c>
      <c r="Q67" s="258">
        <v>1.8745706774252018</v>
      </c>
      <c r="R67" s="168" t="s">
        <v>197</v>
      </c>
      <c r="S67" s="258">
        <v>1.1370346731923529</v>
      </c>
      <c r="T67" s="323" t="s">
        <v>188</v>
      </c>
    </row>
    <row r="68" spans="1:20">
      <c r="A68" s="3" t="s">
        <v>324</v>
      </c>
      <c r="B68" s="340" t="s">
        <v>72</v>
      </c>
      <c r="C68" s="28" t="s">
        <v>70</v>
      </c>
      <c r="D68" s="29" t="s">
        <v>88</v>
      </c>
      <c r="E68" s="259">
        <v>7.979E-2</v>
      </c>
      <c r="F68" s="170" t="s">
        <v>253</v>
      </c>
      <c r="G68" s="259">
        <v>9.1350000000000001E-2</v>
      </c>
      <c r="H68" s="170" t="s">
        <v>258</v>
      </c>
      <c r="I68" s="259">
        <v>8.1948444914763399E-2</v>
      </c>
      <c r="J68" s="170" t="s">
        <v>180</v>
      </c>
      <c r="K68" s="259">
        <v>0.10243555614345455</v>
      </c>
      <c r="L68" s="170" t="s">
        <v>230</v>
      </c>
      <c r="M68" s="259">
        <v>0.59071170709392451</v>
      </c>
      <c r="N68" s="170" t="s">
        <v>254</v>
      </c>
      <c r="O68" s="259">
        <v>0.82972800476198383</v>
      </c>
      <c r="P68" s="170" t="s">
        <v>146</v>
      </c>
      <c r="Q68" s="259">
        <v>0.36876800211643823</v>
      </c>
      <c r="R68" s="170" t="s">
        <v>159</v>
      </c>
      <c r="S68" s="259">
        <v>0.5736391144033457</v>
      </c>
      <c r="T68" s="324" t="s">
        <v>154</v>
      </c>
    </row>
    <row r="69" spans="1:20">
      <c r="A69" s="3" t="s">
        <v>327</v>
      </c>
      <c r="B69" s="339" t="s">
        <v>80</v>
      </c>
      <c r="C69" s="164" t="s">
        <v>70</v>
      </c>
      <c r="D69" s="165" t="s">
        <v>88</v>
      </c>
      <c r="E69" s="258">
        <v>5.5E-2</v>
      </c>
      <c r="F69" s="168" t="s">
        <v>264</v>
      </c>
      <c r="G69" s="258">
        <v>1.9959999999999999E-2</v>
      </c>
      <c r="H69" s="168" t="s">
        <v>259</v>
      </c>
      <c r="I69" s="258">
        <v>3.0730666843035988E-2</v>
      </c>
      <c r="J69" s="168" t="s">
        <v>156</v>
      </c>
      <c r="K69" s="258">
        <v>8.194844491476351E-2</v>
      </c>
      <c r="L69" s="168" t="s">
        <v>246</v>
      </c>
      <c r="M69" s="258">
        <v>0.40974222457382081</v>
      </c>
      <c r="N69" s="168" t="s">
        <v>158</v>
      </c>
      <c r="O69" s="258">
        <v>0.71704889300418384</v>
      </c>
      <c r="P69" s="168" t="s">
        <v>149</v>
      </c>
      <c r="Q69" s="258">
        <v>0.18438400105821987</v>
      </c>
      <c r="R69" s="168" t="s">
        <v>255</v>
      </c>
      <c r="S69" s="258">
        <v>0.32779377965905437</v>
      </c>
      <c r="T69" s="323" t="s">
        <v>110</v>
      </c>
    </row>
    <row r="70" spans="1:20">
      <c r="A70" s="3" t="s">
        <v>320</v>
      </c>
      <c r="B70" s="340" t="s">
        <v>71</v>
      </c>
      <c r="C70" s="28" t="s">
        <v>70</v>
      </c>
      <c r="D70" s="29" t="s">
        <v>88</v>
      </c>
      <c r="E70" s="259">
        <v>9.9019999999999997E-2</v>
      </c>
      <c r="F70" s="170" t="s">
        <v>236</v>
      </c>
      <c r="G70" s="259">
        <v>3.073E-2</v>
      </c>
      <c r="H70" s="170" t="s">
        <v>232</v>
      </c>
      <c r="I70" s="259">
        <v>3.0730666843035988E-2</v>
      </c>
      <c r="J70" s="170" t="s">
        <v>156</v>
      </c>
      <c r="K70" s="259">
        <v>0.23560177912994523</v>
      </c>
      <c r="L70" s="170" t="s">
        <v>218</v>
      </c>
      <c r="M70" s="259">
        <v>0.74436504130910619</v>
      </c>
      <c r="N70" s="170" t="s">
        <v>248</v>
      </c>
      <c r="O70" s="259">
        <v>0.76826667107591107</v>
      </c>
      <c r="P70" s="170" t="s">
        <v>126</v>
      </c>
      <c r="Q70" s="259">
        <v>0.28681955720167446</v>
      </c>
      <c r="R70" s="170" t="s">
        <v>249</v>
      </c>
      <c r="S70" s="259">
        <v>1.1780088956497294</v>
      </c>
      <c r="T70" s="324" t="s">
        <v>346</v>
      </c>
    </row>
    <row r="71" spans="1:20">
      <c r="A71" s="3" t="s">
        <v>325</v>
      </c>
      <c r="B71" s="339" t="s">
        <v>79</v>
      </c>
      <c r="C71" s="164" t="s">
        <v>70</v>
      </c>
      <c r="D71" s="165" t="s">
        <v>88</v>
      </c>
      <c r="E71" s="258">
        <v>0.1024</v>
      </c>
      <c r="F71" s="168" t="s">
        <v>236</v>
      </c>
      <c r="G71" s="258">
        <v>3.073E-2</v>
      </c>
      <c r="H71" s="168" t="s">
        <v>232</v>
      </c>
      <c r="I71" s="258">
        <v>0.19462755667256371</v>
      </c>
      <c r="J71" s="168" t="s">
        <v>104</v>
      </c>
      <c r="K71" s="258">
        <v>8.194844491476351E-2</v>
      </c>
      <c r="L71" s="168" t="s">
        <v>246</v>
      </c>
      <c r="M71" s="258">
        <v>0.51900681779350588</v>
      </c>
      <c r="N71" s="168" t="s">
        <v>254</v>
      </c>
      <c r="O71" s="258">
        <v>0.63510044808941979</v>
      </c>
      <c r="P71" s="168" t="s">
        <v>103</v>
      </c>
      <c r="Q71" s="258">
        <v>0.52242133633162036</v>
      </c>
      <c r="R71" s="168" t="s">
        <v>245</v>
      </c>
      <c r="S71" s="258">
        <v>0.39949866895947278</v>
      </c>
      <c r="T71" s="323" t="s">
        <v>110</v>
      </c>
    </row>
    <row r="72" spans="1:20">
      <c r="A72" s="3" t="s">
        <v>273</v>
      </c>
      <c r="B72" s="340" t="s">
        <v>79</v>
      </c>
      <c r="C72" s="28" t="s">
        <v>40</v>
      </c>
      <c r="D72" s="29" t="s">
        <v>88</v>
      </c>
      <c r="E72" s="259">
        <v>0.62829999999999997</v>
      </c>
      <c r="F72" s="170" t="s">
        <v>105</v>
      </c>
      <c r="G72" s="259">
        <v>0.73750000000000004</v>
      </c>
      <c r="H72" s="170" t="s">
        <v>336</v>
      </c>
      <c r="I72" s="259">
        <v>0.17414044544387289</v>
      </c>
      <c r="J72" s="170" t="s">
        <v>240</v>
      </c>
      <c r="K72" s="259">
        <v>0.97313778336281942</v>
      </c>
      <c r="L72" s="170" t="s">
        <v>341</v>
      </c>
      <c r="M72" s="259">
        <v>2.234802383196373</v>
      </c>
      <c r="N72" s="170" t="s">
        <v>176</v>
      </c>
      <c r="O72" s="259">
        <v>3.1857457960614424</v>
      </c>
      <c r="P72" s="170" t="s">
        <v>162</v>
      </c>
      <c r="Q72" s="259">
        <v>0.52242133633162013</v>
      </c>
      <c r="R72" s="170" t="s">
        <v>245</v>
      </c>
      <c r="S72" s="259">
        <v>2.9962400171960502</v>
      </c>
      <c r="T72" s="324" t="s">
        <v>165</v>
      </c>
    </row>
    <row r="73" spans="1:20">
      <c r="A73" s="3" t="s">
        <v>272</v>
      </c>
      <c r="B73" s="339" t="s">
        <v>41</v>
      </c>
      <c r="C73" s="164" t="s">
        <v>42</v>
      </c>
      <c r="D73" s="165" t="s">
        <v>88</v>
      </c>
      <c r="E73" s="258">
        <v>1.2258</v>
      </c>
      <c r="F73" s="168" t="s">
        <v>162</v>
      </c>
      <c r="G73" s="258">
        <v>1.2702</v>
      </c>
      <c r="H73" s="168" t="s">
        <v>162</v>
      </c>
      <c r="I73" s="258">
        <v>0.53266489194596445</v>
      </c>
      <c r="J73" s="168" t="s">
        <v>342</v>
      </c>
      <c r="K73" s="258">
        <v>1.8745706774252211</v>
      </c>
      <c r="L73" s="168" t="s">
        <v>165</v>
      </c>
      <c r="M73" s="258">
        <v>2.2843129019990429</v>
      </c>
      <c r="N73" s="168" t="s">
        <v>165</v>
      </c>
      <c r="O73" s="258">
        <v>1.9257884554969502</v>
      </c>
      <c r="P73" s="168" t="s">
        <v>198</v>
      </c>
      <c r="Q73" s="258">
        <v>2.4686969030572596</v>
      </c>
      <c r="R73" s="168" t="s">
        <v>161</v>
      </c>
      <c r="S73" s="258">
        <v>2.458453347442914</v>
      </c>
      <c r="T73" s="323" t="s">
        <v>173</v>
      </c>
    </row>
    <row r="74" spans="1:20">
      <c r="A74" s="3" t="s">
        <v>282</v>
      </c>
      <c r="B74" s="340" t="s">
        <v>43</v>
      </c>
      <c r="C74" s="28" t="s">
        <v>42</v>
      </c>
      <c r="D74" s="29" t="s">
        <v>88</v>
      </c>
      <c r="E74" s="259">
        <v>1.038</v>
      </c>
      <c r="F74" s="170" t="s">
        <v>176</v>
      </c>
      <c r="G74" s="259">
        <v>1.0652999999999999</v>
      </c>
      <c r="H74" s="170" t="s">
        <v>164</v>
      </c>
      <c r="I74" s="259">
        <v>0.62485689247507359</v>
      </c>
      <c r="J74" s="170" t="s">
        <v>164</v>
      </c>
      <c r="K74" s="259">
        <v>1.4238542303940198</v>
      </c>
      <c r="L74" s="170" t="s">
        <v>356</v>
      </c>
      <c r="M74" s="259">
        <v>1.8984723071920315</v>
      </c>
      <c r="N74" s="170" t="s">
        <v>172</v>
      </c>
      <c r="O74" s="259">
        <v>1.4955591196944398</v>
      </c>
      <c r="P74" s="170" t="s">
        <v>377</v>
      </c>
      <c r="Q74" s="259">
        <v>2.007736900411714</v>
      </c>
      <c r="R74" s="170" t="s">
        <v>164</v>
      </c>
      <c r="S74" s="259">
        <v>2.1921209014699317</v>
      </c>
      <c r="T74" s="324" t="s">
        <v>356</v>
      </c>
    </row>
    <row r="75" spans="1:20">
      <c r="A75" s="3" t="s">
        <v>281</v>
      </c>
      <c r="B75" s="339" t="s">
        <v>44</v>
      </c>
      <c r="C75" s="164" t="s">
        <v>42</v>
      </c>
      <c r="D75" s="165" t="s">
        <v>88</v>
      </c>
      <c r="E75" s="258">
        <v>0.78190000000000004</v>
      </c>
      <c r="F75" s="168" t="s">
        <v>128</v>
      </c>
      <c r="G75" s="258">
        <v>0.79900000000000004</v>
      </c>
      <c r="H75" s="168" t="s">
        <v>349</v>
      </c>
      <c r="I75" s="258">
        <v>0.6146133368607285</v>
      </c>
      <c r="J75" s="168" t="s">
        <v>216</v>
      </c>
      <c r="K75" s="258">
        <v>0.9321635609054375</v>
      </c>
      <c r="L75" s="168" t="s">
        <v>182</v>
      </c>
      <c r="M75" s="258">
        <v>1.9053013442682623</v>
      </c>
      <c r="N75" s="168" t="s">
        <v>167</v>
      </c>
      <c r="O75" s="258">
        <v>1.6082382314522399</v>
      </c>
      <c r="P75" s="168" t="s">
        <v>367</v>
      </c>
      <c r="Q75" s="258">
        <v>2.1818773458555869</v>
      </c>
      <c r="R75" s="168" t="s">
        <v>165</v>
      </c>
      <c r="S75" s="258">
        <v>1.9257884554969495</v>
      </c>
      <c r="T75" s="323" t="s">
        <v>359</v>
      </c>
    </row>
    <row r="76" spans="1:20">
      <c r="A76" s="3" t="s">
        <v>296</v>
      </c>
      <c r="B76" s="340" t="s">
        <v>445</v>
      </c>
      <c r="C76" s="28" t="s">
        <v>42</v>
      </c>
      <c r="D76" s="29" t="s">
        <v>88</v>
      </c>
      <c r="E76" s="259">
        <v>0.68289999999999995</v>
      </c>
      <c r="F76" s="170" t="s">
        <v>179</v>
      </c>
      <c r="G76" s="259">
        <v>0.87070000000000003</v>
      </c>
      <c r="H76" s="170" t="s">
        <v>356</v>
      </c>
      <c r="I76" s="259">
        <v>0.57363911440334636</v>
      </c>
      <c r="J76" s="170" t="s">
        <v>219</v>
      </c>
      <c r="K76" s="259">
        <v>0.60436978124638219</v>
      </c>
      <c r="L76" s="170" t="s">
        <v>350</v>
      </c>
      <c r="M76" s="259">
        <v>1.6253108241428174</v>
      </c>
      <c r="N76" s="170" t="s">
        <v>234</v>
      </c>
      <c r="O76" s="259">
        <v>1.8438400105821853</v>
      </c>
      <c r="P76" s="170" t="s">
        <v>359</v>
      </c>
      <c r="Q76" s="259">
        <v>1.434097786008367</v>
      </c>
      <c r="R76" s="170" t="s">
        <v>111</v>
      </c>
      <c r="S76" s="259">
        <v>1.5979946758378947</v>
      </c>
      <c r="T76" s="324" t="s">
        <v>420</v>
      </c>
    </row>
    <row r="77" spans="1:20">
      <c r="A77" s="3" t="s">
        <v>289</v>
      </c>
      <c r="B77" s="339" t="s">
        <v>45</v>
      </c>
      <c r="C77" s="164" t="s">
        <v>42</v>
      </c>
      <c r="D77" s="165" t="s">
        <v>88</v>
      </c>
      <c r="E77" s="258">
        <v>1.1848000000000001</v>
      </c>
      <c r="F77" s="168" t="s">
        <v>161</v>
      </c>
      <c r="G77" s="258">
        <v>1.1575</v>
      </c>
      <c r="H77" s="168" t="s">
        <v>161</v>
      </c>
      <c r="I77" s="258">
        <v>0.78875378230460136</v>
      </c>
      <c r="J77" s="168" t="s">
        <v>162</v>
      </c>
      <c r="K77" s="258">
        <v>1.608238231452239</v>
      </c>
      <c r="L77" s="168" t="s">
        <v>164</v>
      </c>
      <c r="M77" s="258">
        <v>1.7789641583580014</v>
      </c>
      <c r="N77" s="168" t="s">
        <v>227</v>
      </c>
      <c r="O77" s="258">
        <v>1.5775075646092038</v>
      </c>
      <c r="P77" s="168" t="s">
        <v>373</v>
      </c>
      <c r="Q77" s="258">
        <v>2.1306595677838591</v>
      </c>
      <c r="R77" s="168" t="s">
        <v>165</v>
      </c>
      <c r="S77" s="258">
        <v>1.6287253426809312</v>
      </c>
      <c r="T77" s="323" t="s">
        <v>420</v>
      </c>
    </row>
    <row r="78" spans="1:20">
      <c r="A78" s="3" t="s">
        <v>300</v>
      </c>
      <c r="B78" s="340" t="s">
        <v>265</v>
      </c>
      <c r="C78" s="28" t="s">
        <v>46</v>
      </c>
      <c r="D78" s="29" t="s">
        <v>88</v>
      </c>
      <c r="E78" s="259">
        <v>0.84119999999999995</v>
      </c>
      <c r="F78" s="170" t="s">
        <v>170</v>
      </c>
      <c r="G78" s="259">
        <v>0.64449999999999996</v>
      </c>
      <c r="H78" s="170" t="s">
        <v>371</v>
      </c>
      <c r="I78" s="259">
        <v>0.5531520031746554</v>
      </c>
      <c r="J78" s="170" t="s">
        <v>172</v>
      </c>
      <c r="K78" s="259">
        <v>1.3623928967079471</v>
      </c>
      <c r="L78" s="170" t="s">
        <v>419</v>
      </c>
      <c r="M78" s="259">
        <v>1.4682429713895206</v>
      </c>
      <c r="N78" s="170" t="s">
        <v>239</v>
      </c>
      <c r="O78" s="259">
        <v>1.3931235635509853</v>
      </c>
      <c r="P78" s="170" t="s">
        <v>186</v>
      </c>
      <c r="Q78" s="259">
        <v>1.2292266737214574</v>
      </c>
      <c r="R78" s="170" t="s">
        <v>182</v>
      </c>
      <c r="S78" s="259">
        <v>1.782378676896113</v>
      </c>
      <c r="T78" s="324" t="s">
        <v>175</v>
      </c>
    </row>
    <row r="79" spans="1:20">
      <c r="A79" s="3" t="s">
        <v>286</v>
      </c>
      <c r="B79" s="339" t="s">
        <v>48</v>
      </c>
      <c r="C79" s="164" t="s">
        <v>47</v>
      </c>
      <c r="D79" s="165" t="s">
        <v>88</v>
      </c>
      <c r="E79" s="258">
        <v>0.65900000000000003</v>
      </c>
      <c r="F79" s="168" t="s">
        <v>179</v>
      </c>
      <c r="G79" s="258">
        <v>0.67610000000000003</v>
      </c>
      <c r="H79" s="168" t="s">
        <v>344</v>
      </c>
      <c r="I79" s="258">
        <v>0.32779377965905504</v>
      </c>
      <c r="J79" s="168" t="s">
        <v>188</v>
      </c>
      <c r="K79" s="258">
        <v>0.97313778336281975</v>
      </c>
      <c r="L79" s="168" t="s">
        <v>341</v>
      </c>
      <c r="M79" s="258">
        <v>1.8370109735059585</v>
      </c>
      <c r="N79" s="168" t="s">
        <v>175</v>
      </c>
      <c r="O79" s="258">
        <v>1.8540835661965314</v>
      </c>
      <c r="P79" s="168" t="s">
        <v>359</v>
      </c>
      <c r="Q79" s="258">
        <v>1.8540835661965318</v>
      </c>
      <c r="R79" s="168" t="s">
        <v>197</v>
      </c>
      <c r="S79" s="258">
        <v>1.8028657881248036</v>
      </c>
      <c r="T79" s="323" t="s">
        <v>175</v>
      </c>
    </row>
    <row r="80" spans="1:20">
      <c r="A80" s="3" t="s">
        <v>270</v>
      </c>
      <c r="B80" s="340" t="s">
        <v>335</v>
      </c>
      <c r="C80" s="28" t="s">
        <v>47</v>
      </c>
      <c r="D80" s="29" t="s">
        <v>88</v>
      </c>
      <c r="E80" s="259">
        <v>0.78879999999999995</v>
      </c>
      <c r="F80" s="170" t="s">
        <v>213</v>
      </c>
      <c r="G80" s="259">
        <v>0.91169999999999995</v>
      </c>
      <c r="H80" s="170" t="s">
        <v>198</v>
      </c>
      <c r="I80" s="259">
        <v>0.49169066948858259</v>
      </c>
      <c r="J80" s="170" t="s">
        <v>336</v>
      </c>
      <c r="K80" s="259">
        <v>0.962894227748474</v>
      </c>
      <c r="L80" s="170" t="s">
        <v>228</v>
      </c>
      <c r="M80" s="259">
        <v>2.3696758654519212</v>
      </c>
      <c r="N80" s="170" t="s">
        <v>162</v>
      </c>
      <c r="O80" s="259">
        <v>2.4277226805998775</v>
      </c>
      <c r="P80" s="170" t="s">
        <v>161</v>
      </c>
      <c r="Q80" s="259">
        <v>2.5404017923576778</v>
      </c>
      <c r="R80" s="170" t="s">
        <v>162</v>
      </c>
      <c r="S80" s="259">
        <v>2.1409031233982052</v>
      </c>
      <c r="T80" s="324" t="s">
        <v>359</v>
      </c>
    </row>
    <row r="81" spans="1:32">
      <c r="A81" s="3" t="s">
        <v>284</v>
      </c>
      <c r="B81" s="339" t="s">
        <v>435</v>
      </c>
      <c r="C81" s="164" t="s">
        <v>47</v>
      </c>
      <c r="D81" s="165" t="s">
        <v>88</v>
      </c>
      <c r="E81" s="258">
        <v>0.73070000000000002</v>
      </c>
      <c r="F81" s="168" t="s">
        <v>117</v>
      </c>
      <c r="G81" s="258">
        <v>0.82969999999999999</v>
      </c>
      <c r="H81" s="168" t="s">
        <v>342</v>
      </c>
      <c r="I81" s="258">
        <v>0.75802311546156453</v>
      </c>
      <c r="J81" s="168" t="s">
        <v>161</v>
      </c>
      <c r="K81" s="258">
        <v>0.60436978124638252</v>
      </c>
      <c r="L81" s="168" t="s">
        <v>350</v>
      </c>
      <c r="M81" s="258">
        <v>1.8950577886539162</v>
      </c>
      <c r="N81" s="168" t="s">
        <v>224</v>
      </c>
      <c r="O81" s="258">
        <v>2.0487111228690957</v>
      </c>
      <c r="P81" s="168" t="s">
        <v>168</v>
      </c>
      <c r="Q81" s="258">
        <v>1.7516480100530771</v>
      </c>
      <c r="R81" s="168" t="s">
        <v>170</v>
      </c>
      <c r="S81" s="258">
        <v>1.8848142330395674</v>
      </c>
      <c r="T81" s="323" t="s">
        <v>342</v>
      </c>
    </row>
    <row r="82" spans="1:32">
      <c r="A82" s="3" t="s">
        <v>276</v>
      </c>
      <c r="B82" s="340" t="s">
        <v>436</v>
      </c>
      <c r="C82" s="28" t="s">
        <v>47</v>
      </c>
      <c r="D82" s="29" t="s">
        <v>88</v>
      </c>
      <c r="E82" s="259">
        <v>0.72389999999999999</v>
      </c>
      <c r="F82" s="170" t="s">
        <v>117</v>
      </c>
      <c r="G82" s="259">
        <v>1.0039</v>
      </c>
      <c r="H82" s="170" t="s">
        <v>216</v>
      </c>
      <c r="I82" s="259">
        <v>0.27657600158732765</v>
      </c>
      <c r="J82" s="170" t="s">
        <v>368</v>
      </c>
      <c r="K82" s="259">
        <v>0.89118933844805581</v>
      </c>
      <c r="L82" s="170" t="s">
        <v>188</v>
      </c>
      <c r="M82" s="259">
        <v>1.9804207521067942</v>
      </c>
      <c r="N82" s="170" t="s">
        <v>219</v>
      </c>
      <c r="O82" s="259">
        <v>2.2843129019990411</v>
      </c>
      <c r="P82" s="170" t="s">
        <v>214</v>
      </c>
      <c r="Q82" s="259">
        <v>1.5877511202235501</v>
      </c>
      <c r="R82" s="170" t="s">
        <v>213</v>
      </c>
      <c r="S82" s="259">
        <v>2.069198234097787</v>
      </c>
      <c r="T82" s="324" t="s">
        <v>359</v>
      </c>
    </row>
    <row r="83" spans="1:32" ht="12.75" customHeight="1">
      <c r="A83" s="3" t="s">
        <v>290</v>
      </c>
      <c r="B83" s="339" t="s">
        <v>50</v>
      </c>
      <c r="C83" s="164" t="s">
        <v>47</v>
      </c>
      <c r="D83" s="165" t="s">
        <v>88</v>
      </c>
      <c r="E83" s="258">
        <v>0.59750000000000003</v>
      </c>
      <c r="F83" s="168" t="s">
        <v>228</v>
      </c>
      <c r="G83" s="258">
        <v>0.62490000000000001</v>
      </c>
      <c r="H83" s="168" t="s">
        <v>228</v>
      </c>
      <c r="I83" s="258">
        <v>0.49169066948858259</v>
      </c>
      <c r="J83" s="168" t="s">
        <v>336</v>
      </c>
      <c r="K83" s="258">
        <v>0.67607467054680082</v>
      </c>
      <c r="L83" s="168" t="s">
        <v>362</v>
      </c>
      <c r="M83" s="258">
        <v>1.7789641583580003</v>
      </c>
      <c r="N83" s="168" t="s">
        <v>227</v>
      </c>
      <c r="O83" s="258">
        <v>1.9155448998826048</v>
      </c>
      <c r="P83" s="168" t="s">
        <v>356</v>
      </c>
      <c r="Q83" s="258">
        <v>1.6799431207526587</v>
      </c>
      <c r="R83" s="168" t="s">
        <v>358</v>
      </c>
      <c r="S83" s="258">
        <v>1.7414044544387308</v>
      </c>
      <c r="T83" s="323" t="s">
        <v>178</v>
      </c>
    </row>
    <row r="84" spans="1:32">
      <c r="A84" s="3" t="s">
        <v>278</v>
      </c>
      <c r="B84" s="340" t="s">
        <v>333</v>
      </c>
      <c r="C84" s="28" t="s">
        <v>47</v>
      </c>
      <c r="D84" s="29" t="s">
        <v>88</v>
      </c>
      <c r="E84" s="259">
        <v>0.61799999999999999</v>
      </c>
      <c r="F84" s="170" t="s">
        <v>105</v>
      </c>
      <c r="G84" s="259">
        <v>0.82969999999999999</v>
      </c>
      <c r="H84" s="170" t="s">
        <v>342</v>
      </c>
      <c r="I84" s="259">
        <v>0.34828089088774578</v>
      </c>
      <c r="J84" s="170" t="s">
        <v>182</v>
      </c>
      <c r="K84" s="259">
        <v>0.67607467054680082</v>
      </c>
      <c r="L84" s="170" t="s">
        <v>362</v>
      </c>
      <c r="M84" s="259">
        <v>1.922373936958838</v>
      </c>
      <c r="N84" s="170" t="s">
        <v>167</v>
      </c>
      <c r="O84" s="259">
        <v>2.3150435688420776</v>
      </c>
      <c r="P84" s="170" t="s">
        <v>165</v>
      </c>
      <c r="Q84" s="259">
        <v>1.4750720084657496</v>
      </c>
      <c r="R84" s="170" t="s">
        <v>119</v>
      </c>
      <c r="S84" s="259">
        <v>1.9770062335686776</v>
      </c>
      <c r="T84" s="324" t="s">
        <v>359</v>
      </c>
    </row>
    <row r="85" spans="1:32" ht="12.75" customHeight="1">
      <c r="A85" s="3" t="s">
        <v>279</v>
      </c>
      <c r="B85" s="339" t="s">
        <v>334</v>
      </c>
      <c r="C85" s="164" t="s">
        <v>47</v>
      </c>
      <c r="D85" s="165" t="s">
        <v>88</v>
      </c>
      <c r="E85" s="258">
        <v>0.75800000000000001</v>
      </c>
      <c r="F85" s="168" t="s">
        <v>119</v>
      </c>
      <c r="G85" s="258">
        <v>1.1063000000000001</v>
      </c>
      <c r="H85" s="168" t="s">
        <v>165</v>
      </c>
      <c r="I85" s="258">
        <v>0.64534400370376455</v>
      </c>
      <c r="J85" s="168" t="s">
        <v>164</v>
      </c>
      <c r="K85" s="258">
        <v>0.52242133633161891</v>
      </c>
      <c r="L85" s="168" t="s">
        <v>153</v>
      </c>
      <c r="M85" s="258">
        <v>1.9121303813444925</v>
      </c>
      <c r="N85" s="168" t="s">
        <v>167</v>
      </c>
      <c r="O85" s="258">
        <v>1.8028657881248036</v>
      </c>
      <c r="P85" s="168" t="s">
        <v>342</v>
      </c>
      <c r="Q85" s="258">
        <v>2.5096711255146422</v>
      </c>
      <c r="R85" s="168" t="s">
        <v>161</v>
      </c>
      <c r="S85" s="258">
        <v>1.4238542303940211</v>
      </c>
      <c r="T85" s="323" t="s">
        <v>418</v>
      </c>
    </row>
    <row r="86" spans="1:32" s="166" customFormat="1">
      <c r="B86" s="388" t="s">
        <v>1</v>
      </c>
      <c r="C86" s="403"/>
      <c r="D86" s="417"/>
      <c r="E86" s="172">
        <f>AVERAGE(E57:E85)</f>
        <v>0.53605413793103451</v>
      </c>
      <c r="F86" s="173"/>
      <c r="G86" s="172">
        <f>AVERAGE(G57:G85)</f>
        <v>0.53541344827586235</v>
      </c>
      <c r="H86" s="173"/>
      <c r="I86" s="174">
        <f>AVERAGE(I57:I85)</f>
        <v>0.40126479923780883</v>
      </c>
      <c r="J86" s="175"/>
      <c r="K86" s="174">
        <f>AVERAGE(K57:K85)</f>
        <v>0.67289563604579639</v>
      </c>
      <c r="L86" s="175"/>
      <c r="M86" s="174">
        <f>AVERAGE(M57:M85)</f>
        <v>1.5176946191829126</v>
      </c>
      <c r="N86" s="175"/>
      <c r="O86" s="174">
        <f>AVERAGE(O57:O85)</f>
        <v>1.5617553219612483</v>
      </c>
      <c r="P86" s="175"/>
      <c r="Q86" s="174">
        <f>AVERAGE(Q57:Q85)</f>
        <v>1.4747187824100816</v>
      </c>
      <c r="R86" s="175"/>
      <c r="S86" s="174">
        <f>AVERAGE(S57:S85)</f>
        <v>1.5165760700066311</v>
      </c>
      <c r="T86" s="322"/>
    </row>
    <row r="87" spans="1:32" s="166" customFormat="1">
      <c r="B87" s="389" t="s">
        <v>429</v>
      </c>
      <c r="C87" s="404"/>
      <c r="D87" s="418"/>
      <c r="E87" s="177">
        <f>MIN(E57:E85)</f>
        <v>3.7560000000000003E-2</v>
      </c>
      <c r="F87" s="179"/>
      <c r="G87" s="177">
        <f>MIN(G57:G85)</f>
        <v>5.8299999999999997E-15</v>
      </c>
      <c r="H87" s="179"/>
      <c r="I87" s="178">
        <f>MIN(I57:I85)</f>
        <v>3.0730666843035988E-2</v>
      </c>
      <c r="J87" s="180"/>
      <c r="K87" s="178">
        <f>MIN(K57:K85)</f>
        <v>8.1948444914763399E-2</v>
      </c>
      <c r="L87" s="180"/>
      <c r="M87" s="178">
        <f>MIN(M57:M85)</f>
        <v>0.33803733527340224</v>
      </c>
      <c r="N87" s="180"/>
      <c r="O87" s="178">
        <f>MIN(O57:O85)</f>
        <v>0.63510044808941979</v>
      </c>
      <c r="P87" s="180"/>
      <c r="Q87" s="178">
        <f>MIN(Q57:Q85)</f>
        <v>0.13316622298649192</v>
      </c>
      <c r="R87" s="180"/>
      <c r="S87" s="178">
        <f>MIN(S57:S85)</f>
        <v>9.2192000529109058E-2</v>
      </c>
      <c r="T87" s="180"/>
    </row>
    <row r="88" spans="1:32" s="166" customFormat="1">
      <c r="B88" s="389" t="s">
        <v>430</v>
      </c>
      <c r="C88" s="404"/>
      <c r="D88" s="418"/>
      <c r="E88" s="177">
        <f>MAX(E57:E85)</f>
        <v>1.2258</v>
      </c>
      <c r="F88" s="179"/>
      <c r="G88" s="177">
        <f>MAX(G57:G85)</f>
        <v>1.2702</v>
      </c>
      <c r="H88" s="179"/>
      <c r="I88" s="178">
        <f>MAX(I57:I85)</f>
        <v>0.78875378230460136</v>
      </c>
      <c r="J88" s="180"/>
      <c r="K88" s="178">
        <f>MAX(K57:K85)</f>
        <v>1.8745706774252211</v>
      </c>
      <c r="L88" s="180"/>
      <c r="M88" s="178">
        <f>MAX(M57:M85)</f>
        <v>2.3696758654519212</v>
      </c>
      <c r="N88" s="180"/>
      <c r="O88" s="178">
        <f>MAX(O57:O85)</f>
        <v>3.1857457960614424</v>
      </c>
      <c r="P88" s="180"/>
      <c r="Q88" s="178">
        <f>MAX(Q57:Q85)</f>
        <v>2.5404017923576778</v>
      </c>
      <c r="R88" s="180"/>
      <c r="S88" s="178">
        <f>MAX(S57:S85)</f>
        <v>2.9962400171960502</v>
      </c>
      <c r="T88" s="180"/>
    </row>
    <row r="89" spans="1:32" s="166" customFormat="1" ht="13.8" thickBot="1">
      <c r="B89" s="390" t="s">
        <v>431</v>
      </c>
      <c r="C89" s="405"/>
      <c r="D89" s="419"/>
      <c r="E89" s="183">
        <f>E88-E87</f>
        <v>1.18824</v>
      </c>
      <c r="F89" s="184"/>
      <c r="G89" s="183">
        <f>G88-G87</f>
        <v>1.2701999999999942</v>
      </c>
      <c r="H89" s="184"/>
      <c r="I89" s="185">
        <f>I88-I87</f>
        <v>0.75802311546156542</v>
      </c>
      <c r="J89" s="186"/>
      <c r="K89" s="185">
        <f>K88-K87</f>
        <v>1.7926222325104577</v>
      </c>
      <c r="L89" s="186"/>
      <c r="M89" s="185">
        <f>M88-M87</f>
        <v>2.0316385301785189</v>
      </c>
      <c r="N89" s="186"/>
      <c r="O89" s="185">
        <f>O88-O87</f>
        <v>2.5506453479720226</v>
      </c>
      <c r="P89" s="186"/>
      <c r="Q89" s="185">
        <f>Q88-Q87</f>
        <v>2.4072355693711858</v>
      </c>
      <c r="R89" s="186"/>
      <c r="S89" s="185">
        <f>S88-S87</f>
        <v>2.9040480166669411</v>
      </c>
      <c r="T89" s="186"/>
    </row>
    <row r="90" spans="1:32" s="248" customFormat="1" ht="45" customHeight="1">
      <c r="B90" s="486" t="s">
        <v>524</v>
      </c>
      <c r="C90" s="486"/>
      <c r="D90" s="486"/>
      <c r="E90" s="486"/>
      <c r="F90" s="486"/>
      <c r="G90" s="486"/>
      <c r="H90" s="486"/>
      <c r="I90" s="486"/>
      <c r="J90" s="486"/>
      <c r="K90" s="486"/>
      <c r="L90" s="486"/>
      <c r="M90" s="486"/>
      <c r="N90" s="486"/>
      <c r="O90" s="486"/>
      <c r="P90" s="486"/>
      <c r="Q90" s="486"/>
      <c r="R90" s="486"/>
      <c r="S90" s="486"/>
      <c r="T90" s="486"/>
      <c r="AF90" s="248" t="s">
        <v>3</v>
      </c>
    </row>
    <row r="91" spans="1:32" s="166" customFormat="1" ht="30" customHeight="1" thickBot="1">
      <c r="B91" s="499" t="s">
        <v>542</v>
      </c>
      <c r="C91" s="499"/>
      <c r="D91" s="499"/>
      <c r="E91" s="499"/>
      <c r="F91" s="499"/>
      <c r="G91" s="499"/>
      <c r="H91" s="499"/>
      <c r="I91" s="499"/>
      <c r="J91" s="499"/>
      <c r="K91" s="499"/>
      <c r="L91" s="499"/>
      <c r="M91" s="499"/>
      <c r="N91" s="499"/>
      <c r="O91" s="499"/>
      <c r="P91" s="499"/>
      <c r="Q91" s="499"/>
      <c r="R91" s="499"/>
      <c r="S91" s="499"/>
      <c r="T91" s="499"/>
    </row>
    <row r="92" spans="1:32" ht="19.95" customHeight="1">
      <c r="B92" s="1" t="s">
        <v>21</v>
      </c>
      <c r="C92" s="331"/>
      <c r="D92" s="332"/>
      <c r="E92" s="477" t="s">
        <v>538</v>
      </c>
      <c r="F92" s="478"/>
      <c r="G92" s="478"/>
      <c r="H92" s="478"/>
      <c r="I92" s="478"/>
      <c r="J92" s="478"/>
      <c r="K92" s="478"/>
      <c r="L92" s="478"/>
      <c r="M92" s="478"/>
      <c r="N92" s="478"/>
      <c r="O92" s="478"/>
      <c r="P92" s="478"/>
      <c r="Q92" s="478"/>
      <c r="R92" s="478"/>
      <c r="S92" s="478"/>
      <c r="T92" s="479"/>
    </row>
    <row r="93" spans="1:32" ht="19.95" customHeight="1">
      <c r="B93" s="13"/>
      <c r="C93" s="333"/>
      <c r="D93" s="334"/>
      <c r="E93" s="480" t="s">
        <v>269</v>
      </c>
      <c r="F93" s="482"/>
      <c r="G93" s="482"/>
      <c r="H93" s="482"/>
      <c r="I93" s="482"/>
      <c r="J93" s="482"/>
      <c r="K93" s="482"/>
      <c r="L93" s="482"/>
      <c r="M93" s="480" t="s">
        <v>81</v>
      </c>
      <c r="N93" s="482"/>
      <c r="O93" s="482"/>
      <c r="P93" s="482"/>
      <c r="Q93" s="482"/>
      <c r="R93" s="482"/>
      <c r="S93" s="482"/>
      <c r="T93" s="501"/>
    </row>
    <row r="94" spans="1:32" ht="19.8" customHeight="1" thickBot="1">
      <c r="B94" s="335"/>
      <c r="C94" s="336"/>
      <c r="D94" s="337"/>
      <c r="E94" s="480" t="s">
        <v>428</v>
      </c>
      <c r="F94" s="481"/>
      <c r="G94" s="482" t="s">
        <v>427</v>
      </c>
      <c r="H94" s="481"/>
      <c r="I94" s="482" t="s">
        <v>426</v>
      </c>
      <c r="J94" s="481"/>
      <c r="K94" s="482" t="s">
        <v>425</v>
      </c>
      <c r="L94" s="481"/>
      <c r="M94" s="480" t="s">
        <v>428</v>
      </c>
      <c r="N94" s="481"/>
      <c r="O94" s="482" t="s">
        <v>427</v>
      </c>
      <c r="P94" s="481"/>
      <c r="Q94" s="482" t="s">
        <v>426</v>
      </c>
      <c r="R94" s="481"/>
      <c r="S94" s="482" t="s">
        <v>425</v>
      </c>
      <c r="T94" s="484"/>
    </row>
    <row r="95" spans="1:32" s="181" customFormat="1">
      <c r="B95" s="393" t="s">
        <v>447</v>
      </c>
      <c r="C95" s="408"/>
      <c r="D95" s="408"/>
      <c r="E95" s="218"/>
      <c r="F95" s="210"/>
      <c r="G95" s="218"/>
      <c r="H95" s="210"/>
      <c r="I95" s="219"/>
      <c r="J95" s="211"/>
      <c r="K95" s="219"/>
      <c r="L95" s="211"/>
      <c r="M95" s="219"/>
      <c r="N95" s="211"/>
      <c r="O95" s="219"/>
      <c r="P95" s="211"/>
      <c r="Q95" s="219"/>
      <c r="R95" s="211"/>
      <c r="S95" s="219"/>
      <c r="T95" s="211"/>
    </row>
    <row r="96" spans="1:32" s="181" customFormat="1" ht="13.2" customHeight="1">
      <c r="B96" s="394" t="s">
        <v>1</v>
      </c>
      <c r="C96" s="409"/>
      <c r="D96" s="420"/>
      <c r="E96" s="198">
        <f>E17</f>
        <v>0.41020909090909091</v>
      </c>
      <c r="F96" s="209"/>
      <c r="G96" s="198">
        <f>G17</f>
        <v>0.47026363636363633</v>
      </c>
      <c r="H96" s="209"/>
      <c r="I96" s="200">
        <f>I17</f>
        <v>0.13917710291710922</v>
      </c>
      <c r="J96" s="201"/>
      <c r="K96" s="200">
        <f>K17</f>
        <v>0.70959903437556793</v>
      </c>
      <c r="L96" s="201"/>
      <c r="M96" s="200">
        <f>M17</f>
        <v>0.96289422774847688</v>
      </c>
      <c r="N96" s="201"/>
      <c r="O96" s="200">
        <f>O17</f>
        <v>1.0588111575918919</v>
      </c>
      <c r="P96" s="201"/>
      <c r="Q96" s="200">
        <f>Q17</f>
        <v>0.32686254733047959</v>
      </c>
      <c r="R96" s="201"/>
      <c r="S96" s="200">
        <f>S17</f>
        <v>1.654799847881083</v>
      </c>
      <c r="T96" s="326"/>
    </row>
    <row r="97" spans="2:20" s="181" customFormat="1" ht="13.2" customHeight="1">
      <c r="B97" s="395" t="s">
        <v>429</v>
      </c>
      <c r="C97" s="410"/>
      <c r="D97" s="421"/>
      <c r="E97" s="233">
        <f>E18</f>
        <v>0.1946</v>
      </c>
      <c r="F97" s="231"/>
      <c r="G97" s="233">
        <f>G18</f>
        <v>0.1741</v>
      </c>
      <c r="H97" s="231"/>
      <c r="I97" s="228">
        <f>I18</f>
        <v>1.4901901165075553E-2</v>
      </c>
      <c r="J97" s="232"/>
      <c r="K97" s="228">
        <f>K18</f>
        <v>0.29706311281601833</v>
      </c>
      <c r="L97" s="232"/>
      <c r="M97" s="228">
        <f>M18</f>
        <v>0.4438874099549735</v>
      </c>
      <c r="N97" s="232"/>
      <c r="O97" s="228">
        <f>O18</f>
        <v>0.46096000264554676</v>
      </c>
      <c r="P97" s="232"/>
      <c r="Q97" s="228">
        <f>Q18</f>
        <v>0.11267911175780169</v>
      </c>
      <c r="R97" s="232"/>
      <c r="S97" s="228">
        <f>S18</f>
        <v>0.7068053373898372</v>
      </c>
      <c r="T97" s="232"/>
    </row>
    <row r="98" spans="2:20" s="181" customFormat="1" ht="13.2" customHeight="1">
      <c r="B98" s="396" t="s">
        <v>430</v>
      </c>
      <c r="C98" s="411"/>
      <c r="D98" s="422"/>
      <c r="E98" s="208">
        <f>E19</f>
        <v>0.60099999999999998</v>
      </c>
      <c r="F98" s="206"/>
      <c r="G98" s="208">
        <f>G19</f>
        <v>0.73750000000000004</v>
      </c>
      <c r="H98" s="206"/>
      <c r="I98" s="204">
        <f>I19</f>
        <v>0.60436978124638252</v>
      </c>
      <c r="J98" s="207"/>
      <c r="K98" s="204">
        <f>K19</f>
        <v>1.1165475619636558</v>
      </c>
      <c r="L98" s="207"/>
      <c r="M98" s="204">
        <f>M19</f>
        <v>1.3077606000981075</v>
      </c>
      <c r="N98" s="207"/>
      <c r="O98" s="204">
        <f>O19</f>
        <v>1.6696995651383131</v>
      </c>
      <c r="P98" s="207"/>
      <c r="Q98" s="204">
        <f>Q19</f>
        <v>1.321418674250566</v>
      </c>
      <c r="R98" s="207"/>
      <c r="S98" s="204">
        <f>S19</f>
        <v>2.6018631260437517</v>
      </c>
      <c r="T98" s="207"/>
    </row>
    <row r="99" spans="2:20" s="181" customFormat="1" ht="13.2" customHeight="1" thickBot="1">
      <c r="B99" s="395" t="s">
        <v>431</v>
      </c>
      <c r="C99" s="410"/>
      <c r="D99" s="421"/>
      <c r="E99" s="234">
        <f>E20</f>
        <v>0.40639999999999998</v>
      </c>
      <c r="F99" s="231"/>
      <c r="G99" s="234">
        <f>G20</f>
        <v>0.56340000000000001</v>
      </c>
      <c r="H99" s="231"/>
      <c r="I99" s="235">
        <f>I20</f>
        <v>0.58946788008130702</v>
      </c>
      <c r="J99" s="232"/>
      <c r="K99" s="235">
        <f>K20</f>
        <v>0.81948444914763741</v>
      </c>
      <c r="L99" s="232"/>
      <c r="M99" s="235">
        <f>M20</f>
        <v>0.86387319014313402</v>
      </c>
      <c r="N99" s="232"/>
      <c r="O99" s="235">
        <f>O20</f>
        <v>1.2087395624927664</v>
      </c>
      <c r="P99" s="232"/>
      <c r="Q99" s="235">
        <f>Q20</f>
        <v>1.2087395624927644</v>
      </c>
      <c r="R99" s="232"/>
      <c r="S99" s="235">
        <f>S20</f>
        <v>1.8950577886539146</v>
      </c>
      <c r="T99" s="232"/>
    </row>
    <row r="100" spans="2:20" s="181" customFormat="1" ht="13.2" customHeight="1">
      <c r="B100" s="397" t="s">
        <v>448</v>
      </c>
      <c r="C100" s="412"/>
      <c r="D100" s="412"/>
      <c r="E100" s="220"/>
      <c r="F100" s="213"/>
      <c r="G100" s="220"/>
      <c r="H100" s="213"/>
      <c r="I100" s="221"/>
      <c r="J100" s="214"/>
      <c r="K100" s="221"/>
      <c r="L100" s="214"/>
      <c r="M100" s="221"/>
      <c r="N100" s="214"/>
      <c r="O100" s="221"/>
      <c r="P100" s="214"/>
      <c r="Q100" s="221"/>
      <c r="R100" s="214"/>
      <c r="S100" s="221"/>
      <c r="T100" s="214"/>
    </row>
    <row r="101" spans="2:20" s="181" customFormat="1" ht="13.2" customHeight="1">
      <c r="B101" s="394" t="s">
        <v>1</v>
      </c>
      <c r="C101" s="409"/>
      <c r="D101" s="420"/>
      <c r="E101" s="198">
        <f>E47</f>
        <v>0.62962600000000002</v>
      </c>
      <c r="F101" s="209"/>
      <c r="G101" s="198">
        <f>G47</f>
        <v>0.52190099999999995</v>
      </c>
      <c r="H101" s="209"/>
      <c r="I101" s="200">
        <f>I47</f>
        <v>0.3057701350882121</v>
      </c>
      <c r="J101" s="201"/>
      <c r="K101" s="200">
        <f>K47</f>
        <v>1.0612323616461903</v>
      </c>
      <c r="L101" s="201"/>
      <c r="M101" s="200">
        <f>M47</f>
        <v>1.5648738460181797</v>
      </c>
      <c r="N101" s="201"/>
      <c r="O101" s="200">
        <f>O47</f>
        <v>1.527826319879628</v>
      </c>
      <c r="P101" s="201"/>
      <c r="Q101" s="200">
        <f>Q47</f>
        <v>1.1170597397443744</v>
      </c>
      <c r="R101" s="201"/>
      <c r="S101" s="200">
        <f>S47</f>
        <v>2.0497354784305299</v>
      </c>
      <c r="T101" s="326"/>
    </row>
    <row r="102" spans="2:20" s="181" customFormat="1" ht="13.2" customHeight="1">
      <c r="B102" s="395" t="s">
        <v>429</v>
      </c>
      <c r="C102" s="410"/>
      <c r="D102" s="421"/>
      <c r="E102" s="233">
        <f>E48</f>
        <v>5.1220000000000002E-2</v>
      </c>
      <c r="F102" s="231"/>
      <c r="G102" s="233">
        <f>G48</f>
        <v>5.1220000000000002E-2</v>
      </c>
      <c r="H102" s="231"/>
      <c r="I102" s="228">
        <f>I48</f>
        <v>3.0730666843036207E-2</v>
      </c>
      <c r="J102" s="232"/>
      <c r="K102" s="228">
        <f>K48</f>
        <v>7.1704889300417698E-2</v>
      </c>
      <c r="L102" s="232"/>
      <c r="M102" s="228">
        <f>M48</f>
        <v>0.37901155773078443</v>
      </c>
      <c r="N102" s="232"/>
      <c r="O102" s="228">
        <f>O48</f>
        <v>0.64534400370376521</v>
      </c>
      <c r="P102" s="232"/>
      <c r="Q102" s="228">
        <f>Q48</f>
        <v>0.27657600158732781</v>
      </c>
      <c r="R102" s="232"/>
      <c r="S102" s="228">
        <f>S48</f>
        <v>0.21511466790125541</v>
      </c>
      <c r="T102" s="232"/>
    </row>
    <row r="103" spans="2:20" s="181" customFormat="1" ht="13.2" customHeight="1">
      <c r="B103" s="396" t="s">
        <v>430</v>
      </c>
      <c r="C103" s="411"/>
      <c r="D103" s="422"/>
      <c r="E103" s="208">
        <f>E49</f>
        <v>1.1609</v>
      </c>
      <c r="F103" s="206"/>
      <c r="G103" s="208">
        <f>G49</f>
        <v>1.0755999999999999</v>
      </c>
      <c r="H103" s="206"/>
      <c r="I103" s="204">
        <f>I49</f>
        <v>0.71704889300418317</v>
      </c>
      <c r="J103" s="207"/>
      <c r="K103" s="204">
        <f>K49</f>
        <v>2.0999289009408217</v>
      </c>
      <c r="L103" s="207"/>
      <c r="M103" s="204">
        <f>M49</f>
        <v>2.3287016429945404</v>
      </c>
      <c r="N103" s="207"/>
      <c r="O103" s="204">
        <f>O49</f>
        <v>2.0691982340977861</v>
      </c>
      <c r="P103" s="207"/>
      <c r="Q103" s="204">
        <f>Q49</f>
        <v>1.6901866763670044</v>
      </c>
      <c r="R103" s="207"/>
      <c r="S103" s="204">
        <f>S49</f>
        <v>3.9232818002943177</v>
      </c>
      <c r="T103" s="207"/>
    </row>
    <row r="104" spans="2:20" s="166" customFormat="1" ht="13.2" customHeight="1" thickBot="1">
      <c r="B104" s="395" t="s">
        <v>431</v>
      </c>
      <c r="C104" s="410"/>
      <c r="D104" s="421"/>
      <c r="E104" s="234">
        <f>E50</f>
        <v>1.10968</v>
      </c>
      <c r="F104" s="231"/>
      <c r="G104" s="234">
        <f>G50</f>
        <v>1.0243799999999998</v>
      </c>
      <c r="H104" s="231"/>
      <c r="I104" s="235">
        <f>I50</f>
        <v>0.68631822616114702</v>
      </c>
      <c r="J104" s="232"/>
      <c r="K104" s="235">
        <f>K50</f>
        <v>2.028224011640404</v>
      </c>
      <c r="L104" s="232"/>
      <c r="M104" s="235">
        <f>M50</f>
        <v>1.949690085263756</v>
      </c>
      <c r="N104" s="232"/>
      <c r="O104" s="235">
        <f>O50</f>
        <v>1.4238542303940209</v>
      </c>
      <c r="P104" s="232"/>
      <c r="Q104" s="235">
        <f>Q50</f>
        <v>1.4136106747796766</v>
      </c>
      <c r="R104" s="232"/>
      <c r="S104" s="235">
        <f>S50</f>
        <v>3.7081671323930623</v>
      </c>
      <c r="T104" s="232"/>
    </row>
    <row r="105" spans="2:20" s="166" customFormat="1" ht="13.2" customHeight="1">
      <c r="B105" s="398" t="s">
        <v>449</v>
      </c>
      <c r="C105" s="413"/>
      <c r="D105" s="413"/>
      <c r="E105" s="222"/>
      <c r="F105" s="216"/>
      <c r="G105" s="222"/>
      <c r="H105" s="216"/>
      <c r="I105" s="223"/>
      <c r="J105" s="217"/>
      <c r="K105" s="223"/>
      <c r="L105" s="217"/>
      <c r="M105" s="223"/>
      <c r="N105" s="217"/>
      <c r="O105" s="223"/>
      <c r="P105" s="217"/>
      <c r="Q105" s="223"/>
      <c r="R105" s="217"/>
      <c r="S105" s="223"/>
      <c r="T105" s="217"/>
    </row>
    <row r="106" spans="2:20" s="166" customFormat="1" ht="13.2" customHeight="1">
      <c r="B106" s="394" t="s">
        <v>1</v>
      </c>
      <c r="C106" s="409"/>
      <c r="D106" s="420"/>
      <c r="E106" s="198">
        <f>E86</f>
        <v>0.53605413793103451</v>
      </c>
      <c r="F106" s="209"/>
      <c r="G106" s="198">
        <f>G86</f>
        <v>0.53541344827586235</v>
      </c>
      <c r="H106" s="209"/>
      <c r="I106" s="200">
        <f>I86</f>
        <v>0.40126479923780883</v>
      </c>
      <c r="J106" s="201"/>
      <c r="K106" s="200">
        <f>K86</f>
        <v>0.67289563604579639</v>
      </c>
      <c r="L106" s="201"/>
      <c r="M106" s="200">
        <f>M86</f>
        <v>1.5176946191829126</v>
      </c>
      <c r="N106" s="201"/>
      <c r="O106" s="200">
        <f>O86</f>
        <v>1.5617553219612483</v>
      </c>
      <c r="P106" s="201"/>
      <c r="Q106" s="200">
        <f>Q86</f>
        <v>1.4747187824100816</v>
      </c>
      <c r="R106" s="201"/>
      <c r="S106" s="200">
        <f>S86</f>
        <v>1.5165760700066311</v>
      </c>
      <c r="T106" s="326"/>
    </row>
    <row r="107" spans="2:20" s="166" customFormat="1" ht="13.2" customHeight="1">
      <c r="B107" s="395" t="s">
        <v>429</v>
      </c>
      <c r="C107" s="410"/>
      <c r="D107" s="421"/>
      <c r="E107" s="233">
        <f>E87</f>
        <v>3.7560000000000003E-2</v>
      </c>
      <c r="F107" s="231"/>
      <c r="G107" s="233">
        <f>G87</f>
        <v>5.8299999999999997E-15</v>
      </c>
      <c r="H107" s="231"/>
      <c r="I107" s="228">
        <f>I87</f>
        <v>3.0730666843035988E-2</v>
      </c>
      <c r="J107" s="232"/>
      <c r="K107" s="228">
        <f>K87</f>
        <v>8.1948444914763399E-2</v>
      </c>
      <c r="L107" s="232"/>
      <c r="M107" s="228">
        <f>M87</f>
        <v>0.33803733527340224</v>
      </c>
      <c r="N107" s="232"/>
      <c r="O107" s="228">
        <f>O87</f>
        <v>0.63510044808941979</v>
      </c>
      <c r="P107" s="232"/>
      <c r="Q107" s="228">
        <f>Q87</f>
        <v>0.13316622298649192</v>
      </c>
      <c r="R107" s="232"/>
      <c r="S107" s="228">
        <f>S87</f>
        <v>9.2192000529109058E-2</v>
      </c>
      <c r="T107" s="232"/>
    </row>
    <row r="108" spans="2:20" s="166" customFormat="1" ht="13.2" customHeight="1">
      <c r="B108" s="396" t="s">
        <v>430</v>
      </c>
      <c r="C108" s="411"/>
      <c r="D108" s="422"/>
      <c r="E108" s="208">
        <f>E88</f>
        <v>1.2258</v>
      </c>
      <c r="F108" s="206"/>
      <c r="G108" s="208">
        <f>G88</f>
        <v>1.2702</v>
      </c>
      <c r="H108" s="206"/>
      <c r="I108" s="204">
        <f>I88</f>
        <v>0.78875378230460136</v>
      </c>
      <c r="J108" s="207"/>
      <c r="K108" s="204">
        <f>K88</f>
        <v>1.8745706774252211</v>
      </c>
      <c r="L108" s="207"/>
      <c r="M108" s="204">
        <f>M88</f>
        <v>2.3696758654519212</v>
      </c>
      <c r="N108" s="207"/>
      <c r="O108" s="204">
        <f>O88</f>
        <v>3.1857457960614424</v>
      </c>
      <c r="P108" s="207"/>
      <c r="Q108" s="204">
        <f>Q88</f>
        <v>2.5404017923576778</v>
      </c>
      <c r="R108" s="207"/>
      <c r="S108" s="204">
        <f>S88</f>
        <v>2.9962400171960502</v>
      </c>
      <c r="T108" s="207"/>
    </row>
    <row r="109" spans="2:20" s="166" customFormat="1" ht="13.2" customHeight="1" thickBot="1">
      <c r="B109" s="399" t="s">
        <v>431</v>
      </c>
      <c r="C109" s="414"/>
      <c r="D109" s="423"/>
      <c r="E109" s="234">
        <f>E89</f>
        <v>1.18824</v>
      </c>
      <c r="F109" s="237"/>
      <c r="G109" s="234">
        <f>G89</f>
        <v>1.2701999999999942</v>
      </c>
      <c r="H109" s="237"/>
      <c r="I109" s="235">
        <f>I89</f>
        <v>0.75802311546156542</v>
      </c>
      <c r="J109" s="238"/>
      <c r="K109" s="235">
        <f>K89</f>
        <v>1.7926222325104577</v>
      </c>
      <c r="L109" s="238"/>
      <c r="M109" s="235">
        <f>M89</f>
        <v>2.0316385301785189</v>
      </c>
      <c r="N109" s="238"/>
      <c r="O109" s="235">
        <f>O89</f>
        <v>2.5506453479720226</v>
      </c>
      <c r="P109" s="238"/>
      <c r="Q109" s="235">
        <f>Q89</f>
        <v>2.4072355693711858</v>
      </c>
      <c r="R109" s="238"/>
      <c r="S109" s="235">
        <f>S89</f>
        <v>2.9040480166669411</v>
      </c>
      <c r="T109" s="238"/>
    </row>
    <row r="110" spans="2:20" s="166" customFormat="1" ht="13.2" customHeight="1">
      <c r="B110" s="400" t="s">
        <v>446</v>
      </c>
      <c r="C110" s="415"/>
      <c r="D110" s="415"/>
      <c r="E110" s="240"/>
      <c r="F110" s="241"/>
      <c r="G110" s="240"/>
      <c r="H110" s="241"/>
      <c r="I110" s="240"/>
      <c r="J110" s="241"/>
      <c r="K110" s="240"/>
      <c r="L110" s="241"/>
      <c r="M110" s="240"/>
      <c r="N110" s="241"/>
      <c r="O110" s="240"/>
      <c r="P110" s="241"/>
      <c r="Q110" s="240"/>
      <c r="R110" s="241"/>
      <c r="S110" s="240"/>
      <c r="T110" s="241"/>
    </row>
    <row r="111" spans="2:20" s="166" customFormat="1" ht="13.2" customHeight="1">
      <c r="B111" s="394" t="s">
        <v>1</v>
      </c>
      <c r="C111" s="409"/>
      <c r="D111" s="420"/>
      <c r="E111" s="198">
        <f>AVERAGE(E6:E16,E27:E46,E57:E85)</f>
        <v>0.54417316666666649</v>
      </c>
      <c r="F111" s="199"/>
      <c r="G111" s="198">
        <f>AVERAGE(G6:G16,G27:G46,G57:G85)</f>
        <v>0.5189651666666667</v>
      </c>
      <c r="H111" s="199"/>
      <c r="I111" s="200">
        <f>AVERAGE(I6:I16,I27:I46,I57:I85)</f>
        <v>0.3213838335291484</v>
      </c>
      <c r="J111" s="201"/>
      <c r="K111" s="200">
        <f>AVERAGE(K6:K16,K27:K46,K57:K85)</f>
        <v>0.80907016760638595</v>
      </c>
      <c r="L111" s="201"/>
      <c r="M111" s="200">
        <f>AVERAGE(M6:M16,M27:M46,M57:M85)</f>
        <v>1.4317076230316883</v>
      </c>
      <c r="N111" s="201"/>
      <c r="O111" s="200">
        <f>AVERAGE(O6:O16,O27:O46,O57:O85)</f>
        <v>1.4582392244663258</v>
      </c>
      <c r="P111" s="201"/>
      <c r="Q111" s="200">
        <f>AVERAGE(Q6:Q16,Q27:Q46,Q57:Q85)</f>
        <v>1.1450587917569186</v>
      </c>
      <c r="R111" s="201"/>
      <c r="S111" s="200">
        <f>AVERAGE(S6:S16,S27:S46,S57:S85)</f>
        <v>1.7196368987582469</v>
      </c>
      <c r="T111" s="326"/>
    </row>
    <row r="112" spans="2:20" s="166" customFormat="1" ht="13.2" customHeight="1">
      <c r="B112" s="395" t="s">
        <v>2</v>
      </c>
      <c r="C112" s="410"/>
      <c r="D112" s="421"/>
      <c r="E112" s="225">
        <v>0.1</v>
      </c>
      <c r="F112" s="226"/>
      <c r="G112" s="225">
        <v>0.3</v>
      </c>
      <c r="H112" s="226"/>
      <c r="I112" s="227">
        <v>2</v>
      </c>
      <c r="J112" s="227"/>
      <c r="K112" s="228">
        <v>5</v>
      </c>
      <c r="L112" s="227"/>
      <c r="M112" s="229">
        <v>0.3</v>
      </c>
      <c r="N112" s="230"/>
      <c r="O112" s="229">
        <v>0.7</v>
      </c>
      <c r="P112" s="230"/>
      <c r="Q112" s="227">
        <v>2</v>
      </c>
      <c r="R112" s="227"/>
      <c r="S112" s="228">
        <v>3</v>
      </c>
      <c r="T112" s="227"/>
    </row>
    <row r="113" spans="2:20" s="166" customFormat="1" ht="13.2" customHeight="1">
      <c r="B113" s="396" t="s">
        <v>429</v>
      </c>
      <c r="C113" s="411"/>
      <c r="D113" s="422"/>
      <c r="E113" s="203">
        <f>MIN(E6:E16,E27:E46,E57:E85)</f>
        <v>3.7560000000000003E-2</v>
      </c>
      <c r="F113" s="206"/>
      <c r="G113" s="203">
        <f>MIN(G6:G16,G27:G46,G57:G85)</f>
        <v>5.8299999999999997E-15</v>
      </c>
      <c r="H113" s="206"/>
      <c r="I113" s="205">
        <f>MIN(I6:I16,I27:I46,I57:I85)</f>
        <v>1.4901901165075553E-2</v>
      </c>
      <c r="J113" s="207"/>
      <c r="K113" s="205">
        <f>MIN(K6:K16,K27:K46,K57:K85)</f>
        <v>7.1704889300417698E-2</v>
      </c>
      <c r="L113" s="207"/>
      <c r="M113" s="205">
        <f>MIN(M6:M16,M27:M46,M57:M85)</f>
        <v>0.33803733527340224</v>
      </c>
      <c r="N113" s="207"/>
      <c r="O113" s="205">
        <f>MIN(O6:O16,O27:O46,O57:O85)</f>
        <v>0.46096000264554676</v>
      </c>
      <c r="P113" s="207"/>
      <c r="Q113" s="205">
        <f>MIN(Q6:Q16,Q27:Q46,Q57:Q85)</f>
        <v>0.11267911175780169</v>
      </c>
      <c r="R113" s="207"/>
      <c r="S113" s="205">
        <f>MIN(S6:S16,S27:S46,S57:S85)</f>
        <v>9.2192000529109058E-2</v>
      </c>
      <c r="T113" s="207"/>
    </row>
    <row r="114" spans="2:20" s="166" customFormat="1" ht="13.2" customHeight="1">
      <c r="B114" s="395" t="s">
        <v>430</v>
      </c>
      <c r="C114" s="410"/>
      <c r="D114" s="421"/>
      <c r="E114" s="225">
        <f>MAX(E6:E16,E27:E46,E57:E85)</f>
        <v>1.2258</v>
      </c>
      <c r="F114" s="231"/>
      <c r="G114" s="225">
        <f>MAX(G6:G16,G27:G46,G57:G85)</f>
        <v>1.2702</v>
      </c>
      <c r="H114" s="231"/>
      <c r="I114" s="229">
        <f>MAX(I6:I16,I27:I46,I57:I85)</f>
        <v>0.78875378230460136</v>
      </c>
      <c r="J114" s="232"/>
      <c r="K114" s="229">
        <f>MAX(K6:K16,K27:K46,K57:K85)</f>
        <v>2.0999289009408217</v>
      </c>
      <c r="L114" s="232"/>
      <c r="M114" s="229">
        <f>MAX(M6:M16,M27:M46,M57:M85)</f>
        <v>2.3696758654519212</v>
      </c>
      <c r="N114" s="232"/>
      <c r="O114" s="229">
        <f>MAX(O6:O16,O27:O46,O57:O85)</f>
        <v>3.1857457960614424</v>
      </c>
      <c r="P114" s="232"/>
      <c r="Q114" s="229">
        <f>MAX(Q6:Q16,Q27:Q46,Q57:Q85)</f>
        <v>2.5404017923576778</v>
      </c>
      <c r="R114" s="232"/>
      <c r="S114" s="229">
        <f>MAX(S6:S16,S27:S46,S57:S85)</f>
        <v>3.9232818002943177</v>
      </c>
      <c r="T114" s="232"/>
    </row>
    <row r="115" spans="2:20" s="166" customFormat="1" ht="13.2" customHeight="1" thickBot="1">
      <c r="B115" s="459" t="s">
        <v>431</v>
      </c>
      <c r="C115" s="460"/>
      <c r="D115" s="461"/>
      <c r="E115" s="253">
        <f>E114-E113</f>
        <v>1.18824</v>
      </c>
      <c r="F115" s="114"/>
      <c r="G115" s="253">
        <f>G114-G113</f>
        <v>1.2701999999999942</v>
      </c>
      <c r="H115" s="114"/>
      <c r="I115" s="254">
        <f>I114-I113</f>
        <v>0.77385188113952585</v>
      </c>
      <c r="J115" s="255"/>
      <c r="K115" s="254">
        <f>K114-K113</f>
        <v>2.028224011640404</v>
      </c>
      <c r="L115" s="255"/>
      <c r="M115" s="254">
        <f>M114-M113</f>
        <v>2.0316385301785189</v>
      </c>
      <c r="N115" s="115"/>
      <c r="O115" s="254">
        <f>O114-O113</f>
        <v>2.7247857934158954</v>
      </c>
      <c r="P115" s="115"/>
      <c r="Q115" s="254">
        <f>Q114-Q113</f>
        <v>2.4277226805998762</v>
      </c>
      <c r="R115" s="255"/>
      <c r="S115" s="254">
        <f>S114-S113</f>
        <v>3.8310897997652087</v>
      </c>
      <c r="T115" s="255"/>
    </row>
    <row r="116" spans="2:20">
      <c r="C116" s="252"/>
      <c r="D116" s="252"/>
      <c r="E116" s="251"/>
    </row>
    <row r="117" spans="2:20">
      <c r="C117" s="252"/>
      <c r="D117" s="252"/>
      <c r="E117" s="251"/>
    </row>
    <row r="118" spans="2:20">
      <c r="C118" s="252"/>
      <c r="D118" s="252"/>
      <c r="E118" s="251"/>
    </row>
    <row r="119" spans="2:20">
      <c r="C119" s="252"/>
      <c r="D119" s="252"/>
      <c r="E119" s="251"/>
    </row>
    <row r="120" spans="2:20">
      <c r="C120" s="252"/>
      <c r="D120" s="252"/>
      <c r="E120" s="251"/>
    </row>
    <row r="121" spans="2:20">
      <c r="C121" s="252"/>
      <c r="D121" s="252"/>
      <c r="E121" s="251"/>
    </row>
    <row r="122" spans="2:20">
      <c r="C122" s="252"/>
      <c r="D122" s="252"/>
      <c r="E122" s="251"/>
    </row>
    <row r="123" spans="2:20">
      <c r="C123" s="252"/>
      <c r="D123" s="252"/>
      <c r="E123" s="251"/>
    </row>
    <row r="124" spans="2:20">
      <c r="C124" s="252"/>
      <c r="D124" s="252"/>
      <c r="E124" s="251"/>
    </row>
    <row r="125" spans="2:20">
      <c r="C125" s="252"/>
      <c r="D125" s="252"/>
      <c r="E125" s="251"/>
    </row>
    <row r="126" spans="2:20">
      <c r="C126" s="252"/>
      <c r="D126" s="252"/>
      <c r="E126" s="251"/>
    </row>
    <row r="127" spans="2:20">
      <c r="C127" s="252"/>
      <c r="D127" s="252"/>
      <c r="E127" s="251"/>
    </row>
    <row r="128" spans="2:20">
      <c r="C128" s="252"/>
      <c r="D128" s="252"/>
      <c r="E128" s="251"/>
    </row>
  </sheetData>
  <mergeCells count="51">
    <mergeCell ref="Q94:R94"/>
    <mergeCell ref="S94:T94"/>
    <mergeCell ref="E94:F94"/>
    <mergeCell ref="G94:H94"/>
    <mergeCell ref="I94:J94"/>
    <mergeCell ref="K94:L94"/>
    <mergeCell ref="M94:N94"/>
    <mergeCell ref="O94:P94"/>
    <mergeCell ref="E93:L93"/>
    <mergeCell ref="M93:T93"/>
    <mergeCell ref="E55:F55"/>
    <mergeCell ref="G55:H55"/>
    <mergeCell ref="I55:J55"/>
    <mergeCell ref="K55:L55"/>
    <mergeCell ref="M55:N55"/>
    <mergeCell ref="O55:P55"/>
    <mergeCell ref="Q55:R55"/>
    <mergeCell ref="S55:T55"/>
    <mergeCell ref="B90:T90"/>
    <mergeCell ref="B91:T91"/>
    <mergeCell ref="E92:T92"/>
    <mergeCell ref="E23:T23"/>
    <mergeCell ref="E54:L54"/>
    <mergeCell ref="M54:T54"/>
    <mergeCell ref="E25:F25"/>
    <mergeCell ref="G25:H25"/>
    <mergeCell ref="I25:J25"/>
    <mergeCell ref="K25:L25"/>
    <mergeCell ref="M25:N25"/>
    <mergeCell ref="O25:P25"/>
    <mergeCell ref="Q25:R25"/>
    <mergeCell ref="S25:T25"/>
    <mergeCell ref="B51:T51"/>
    <mergeCell ref="B52:T52"/>
    <mergeCell ref="E53:T53"/>
    <mergeCell ref="E24:L24"/>
    <mergeCell ref="M24:T24"/>
    <mergeCell ref="B21:T21"/>
    <mergeCell ref="B22:T22"/>
    <mergeCell ref="B1:T1"/>
    <mergeCell ref="E2:T2"/>
    <mergeCell ref="E3:L3"/>
    <mergeCell ref="M3:T3"/>
    <mergeCell ref="E4:F4"/>
    <mergeCell ref="G4:H4"/>
    <mergeCell ref="I4:J4"/>
    <mergeCell ref="K4:L4"/>
    <mergeCell ref="M4:N4"/>
    <mergeCell ref="O4:P4"/>
    <mergeCell ref="Q4:R4"/>
    <mergeCell ref="S4:T4"/>
  </mergeCells>
  <conditionalFormatting sqref="I5">
    <cfRule type="containsBlanks" priority="214" stopIfTrue="1">
      <formula>LEN(TRIM(#REF!))=0</formula>
    </cfRule>
    <cfRule type="cellIs" dxfId="791" priority="215" operator="greaterThanOrEqual">
      <formula>#REF!</formula>
    </cfRule>
    <cfRule type="cellIs" dxfId="790" priority="216" operator="greaterThanOrEqual">
      <formula>#REF!</formula>
    </cfRule>
  </conditionalFormatting>
  <conditionalFormatting sqref="K5">
    <cfRule type="containsBlanks" priority="211" stopIfTrue="1">
      <formula>LEN(TRIM(#REF!))=0</formula>
    </cfRule>
    <cfRule type="cellIs" dxfId="789" priority="212" operator="greaterThanOrEqual">
      <formula>#REF!</formula>
    </cfRule>
    <cfRule type="cellIs" dxfId="788" priority="213" operator="greaterThanOrEqual">
      <formula>#REF!</formula>
    </cfRule>
  </conditionalFormatting>
  <conditionalFormatting sqref="E5">
    <cfRule type="containsBlanks" priority="208" stopIfTrue="1">
      <formula>LEN(TRIM(#REF!))=0</formula>
    </cfRule>
    <cfRule type="cellIs" dxfId="787" priority="209" operator="greaterThanOrEqual">
      <formula>#REF!</formula>
    </cfRule>
    <cfRule type="cellIs" dxfId="786" priority="210" operator="greaterThanOrEqual">
      <formula>#REF!</formula>
    </cfRule>
  </conditionalFormatting>
  <conditionalFormatting sqref="Q5">
    <cfRule type="containsBlanks" priority="205" stopIfTrue="1">
      <formula>LEN(TRIM(#REF!))=0</formula>
    </cfRule>
    <cfRule type="cellIs" dxfId="785" priority="206" operator="greaterThanOrEqual">
      <formula>#REF!</formula>
    </cfRule>
    <cfRule type="cellIs" dxfId="784" priority="207" operator="greaterThanOrEqual">
      <formula>#REF!</formula>
    </cfRule>
  </conditionalFormatting>
  <conditionalFormatting sqref="S5">
    <cfRule type="containsBlanks" priority="202" stopIfTrue="1">
      <formula>LEN(TRIM(#REF!))=0</formula>
    </cfRule>
    <cfRule type="cellIs" dxfId="783" priority="203" operator="greaterThanOrEqual">
      <formula>#REF!</formula>
    </cfRule>
    <cfRule type="cellIs" dxfId="782" priority="204" operator="greaterThanOrEqual">
      <formula>#REF!</formula>
    </cfRule>
  </conditionalFormatting>
  <conditionalFormatting sqref="M5">
    <cfRule type="containsBlanks" priority="199" stopIfTrue="1">
      <formula>LEN(TRIM(#REF!))=0</formula>
    </cfRule>
    <cfRule type="cellIs" dxfId="781" priority="200" operator="greaterThanOrEqual">
      <formula>#REF!</formula>
    </cfRule>
    <cfRule type="cellIs" dxfId="780" priority="201" operator="greaterThanOrEqual">
      <formula>#REF!</formula>
    </cfRule>
  </conditionalFormatting>
  <conditionalFormatting sqref="G5">
    <cfRule type="containsBlanks" priority="196" stopIfTrue="1">
      <formula>LEN(TRIM(#REF!))=0</formula>
    </cfRule>
    <cfRule type="cellIs" dxfId="779" priority="197" operator="greaterThanOrEqual">
      <formula>#REF!</formula>
    </cfRule>
    <cfRule type="cellIs" dxfId="778" priority="198" operator="greaterThanOrEqual">
      <formula>#REF!</formula>
    </cfRule>
  </conditionalFormatting>
  <conditionalFormatting sqref="O5">
    <cfRule type="containsBlanks" priority="193" stopIfTrue="1">
      <formula>LEN(TRIM(#REF!))=0</formula>
    </cfRule>
    <cfRule type="cellIs" dxfId="777" priority="194" operator="greaterThanOrEqual">
      <formula>#REF!</formula>
    </cfRule>
    <cfRule type="cellIs" dxfId="776" priority="195" operator="greaterThanOrEqual">
      <formula>#REF!</formula>
    </cfRule>
  </conditionalFormatting>
  <conditionalFormatting sqref="I26">
    <cfRule type="containsBlanks" priority="190" stopIfTrue="1">
      <formula>LEN(TRIM(#REF!))=0</formula>
    </cfRule>
    <cfRule type="cellIs" dxfId="775" priority="191" operator="greaterThanOrEqual">
      <formula>#REF!</formula>
    </cfRule>
    <cfRule type="cellIs" dxfId="774" priority="192" operator="greaterThanOrEqual">
      <formula>#REF!</formula>
    </cfRule>
  </conditionalFormatting>
  <conditionalFormatting sqref="K26">
    <cfRule type="containsBlanks" priority="187" stopIfTrue="1">
      <formula>LEN(TRIM(#REF!))=0</formula>
    </cfRule>
    <cfRule type="cellIs" dxfId="773" priority="188" operator="greaterThanOrEqual">
      <formula>#REF!</formula>
    </cfRule>
    <cfRule type="cellIs" dxfId="772" priority="189" operator="greaterThanOrEqual">
      <formula>#REF!</formula>
    </cfRule>
  </conditionalFormatting>
  <conditionalFormatting sqref="E26">
    <cfRule type="containsBlanks" priority="184" stopIfTrue="1">
      <formula>LEN(TRIM(#REF!))=0</formula>
    </cfRule>
    <cfRule type="cellIs" dxfId="771" priority="185" operator="greaterThanOrEqual">
      <formula>#REF!</formula>
    </cfRule>
    <cfRule type="cellIs" dxfId="770" priority="186" operator="greaterThanOrEqual">
      <formula>#REF!</formula>
    </cfRule>
  </conditionalFormatting>
  <conditionalFormatting sqref="Q26">
    <cfRule type="containsBlanks" priority="181" stopIfTrue="1">
      <formula>LEN(TRIM(#REF!))=0</formula>
    </cfRule>
    <cfRule type="cellIs" dxfId="769" priority="182" operator="greaterThanOrEqual">
      <formula>#REF!</formula>
    </cfRule>
    <cfRule type="cellIs" dxfId="768" priority="183" operator="greaterThanOrEqual">
      <formula>#REF!</formula>
    </cfRule>
  </conditionalFormatting>
  <conditionalFormatting sqref="S26">
    <cfRule type="containsBlanks" priority="178" stopIfTrue="1">
      <formula>LEN(TRIM(#REF!))=0</formula>
    </cfRule>
    <cfRule type="cellIs" dxfId="767" priority="179" operator="greaterThanOrEqual">
      <formula>#REF!</formula>
    </cfRule>
    <cfRule type="cellIs" dxfId="766" priority="180" operator="greaterThanOrEqual">
      <formula>#REF!</formula>
    </cfRule>
  </conditionalFormatting>
  <conditionalFormatting sqref="M26">
    <cfRule type="containsBlanks" priority="175" stopIfTrue="1">
      <formula>LEN(TRIM(#REF!))=0</formula>
    </cfRule>
    <cfRule type="cellIs" dxfId="765" priority="176" operator="greaterThanOrEqual">
      <formula>#REF!</formula>
    </cfRule>
    <cfRule type="cellIs" dxfId="764" priority="177" operator="greaterThanOrEqual">
      <formula>#REF!</formula>
    </cfRule>
  </conditionalFormatting>
  <conditionalFormatting sqref="G26">
    <cfRule type="containsBlanks" priority="172" stopIfTrue="1">
      <formula>LEN(TRIM(#REF!))=0</formula>
    </cfRule>
    <cfRule type="cellIs" dxfId="763" priority="173" operator="greaterThanOrEqual">
      <formula>#REF!</formula>
    </cfRule>
    <cfRule type="cellIs" dxfId="762" priority="174" operator="greaterThanOrEqual">
      <formula>#REF!</formula>
    </cfRule>
  </conditionalFormatting>
  <conditionalFormatting sqref="O26">
    <cfRule type="containsBlanks" priority="169" stopIfTrue="1">
      <formula>LEN(TRIM(#REF!))=0</formula>
    </cfRule>
    <cfRule type="cellIs" dxfId="761" priority="170" operator="greaterThanOrEqual">
      <formula>#REF!</formula>
    </cfRule>
    <cfRule type="cellIs" dxfId="760" priority="171" operator="greaterThanOrEqual">
      <formula>#REF!</formula>
    </cfRule>
  </conditionalFormatting>
  <conditionalFormatting sqref="I56">
    <cfRule type="containsBlanks" priority="166" stopIfTrue="1">
      <formula>LEN(TRIM(#REF!))=0</formula>
    </cfRule>
    <cfRule type="cellIs" dxfId="759" priority="167" operator="greaterThanOrEqual">
      <formula>#REF!</formula>
    </cfRule>
    <cfRule type="cellIs" dxfId="758" priority="168" operator="greaterThanOrEqual">
      <formula>#REF!</formula>
    </cfRule>
  </conditionalFormatting>
  <conditionalFormatting sqref="K56">
    <cfRule type="containsBlanks" priority="163" stopIfTrue="1">
      <formula>LEN(TRIM(#REF!))=0</formula>
    </cfRule>
    <cfRule type="cellIs" dxfId="757" priority="164" operator="greaterThanOrEqual">
      <formula>#REF!</formula>
    </cfRule>
    <cfRule type="cellIs" dxfId="756" priority="165" operator="greaterThanOrEqual">
      <formula>#REF!</formula>
    </cfRule>
  </conditionalFormatting>
  <conditionalFormatting sqref="E56">
    <cfRule type="containsBlanks" priority="160" stopIfTrue="1">
      <formula>LEN(TRIM(#REF!))=0</formula>
    </cfRule>
    <cfRule type="cellIs" dxfId="755" priority="161" operator="greaterThanOrEqual">
      <formula>#REF!</formula>
    </cfRule>
    <cfRule type="cellIs" dxfId="754" priority="162" operator="greaterThanOrEqual">
      <formula>#REF!</formula>
    </cfRule>
  </conditionalFormatting>
  <conditionalFormatting sqref="Q56">
    <cfRule type="containsBlanks" priority="157" stopIfTrue="1">
      <formula>LEN(TRIM(#REF!))=0</formula>
    </cfRule>
    <cfRule type="cellIs" dxfId="753" priority="158" operator="greaterThanOrEqual">
      <formula>#REF!</formula>
    </cfRule>
    <cfRule type="cellIs" dxfId="752" priority="159" operator="greaterThanOrEqual">
      <formula>#REF!</formula>
    </cfRule>
  </conditionalFormatting>
  <conditionalFormatting sqref="S56">
    <cfRule type="containsBlanks" priority="154" stopIfTrue="1">
      <formula>LEN(TRIM(#REF!))=0</formula>
    </cfRule>
    <cfRule type="cellIs" dxfId="751" priority="155" operator="greaterThanOrEqual">
      <formula>#REF!</formula>
    </cfRule>
    <cfRule type="cellIs" dxfId="750" priority="156" operator="greaterThanOrEqual">
      <formula>#REF!</formula>
    </cfRule>
  </conditionalFormatting>
  <conditionalFormatting sqref="M56">
    <cfRule type="containsBlanks" priority="151" stopIfTrue="1">
      <formula>LEN(TRIM(#REF!))=0</formula>
    </cfRule>
    <cfRule type="cellIs" dxfId="749" priority="152" operator="greaterThanOrEqual">
      <formula>#REF!</formula>
    </cfRule>
    <cfRule type="cellIs" dxfId="748" priority="153" operator="greaterThanOrEqual">
      <formula>#REF!</formula>
    </cfRule>
  </conditionalFormatting>
  <conditionalFormatting sqref="G56">
    <cfRule type="containsBlanks" priority="148" stopIfTrue="1">
      <formula>LEN(TRIM(#REF!))=0</formula>
    </cfRule>
    <cfRule type="cellIs" dxfId="747" priority="149" operator="greaterThanOrEqual">
      <formula>#REF!</formula>
    </cfRule>
    <cfRule type="cellIs" dxfId="746" priority="150" operator="greaterThanOrEqual">
      <formula>#REF!</formula>
    </cfRule>
  </conditionalFormatting>
  <conditionalFormatting sqref="O56">
    <cfRule type="containsBlanks" priority="145" stopIfTrue="1">
      <formula>LEN(TRIM(#REF!))=0</formula>
    </cfRule>
    <cfRule type="cellIs" dxfId="745" priority="146" operator="greaterThanOrEqual">
      <formula>#REF!</formula>
    </cfRule>
    <cfRule type="cellIs" dxfId="744" priority="147" operator="greaterThanOrEqual">
      <formula>#REF!</formula>
    </cfRule>
  </conditionalFormatting>
  <conditionalFormatting sqref="I110 I95 I100 I105">
    <cfRule type="containsBlanks" priority="142" stopIfTrue="1">
      <formula>LEN(TRIM(#REF!))=0</formula>
    </cfRule>
    <cfRule type="cellIs" dxfId="743" priority="143" operator="greaterThanOrEqual">
      <formula>#REF!</formula>
    </cfRule>
    <cfRule type="cellIs" dxfId="742" priority="144" operator="greaterThanOrEqual">
      <formula>#REF!</formula>
    </cfRule>
  </conditionalFormatting>
  <conditionalFormatting sqref="K110 K95 K100 K105">
    <cfRule type="containsBlanks" priority="139" stopIfTrue="1">
      <formula>LEN(TRIM(#REF!))=0</formula>
    </cfRule>
    <cfRule type="cellIs" dxfId="741" priority="140" operator="greaterThanOrEqual">
      <formula>#REF!</formula>
    </cfRule>
    <cfRule type="cellIs" dxfId="740" priority="141" operator="greaterThanOrEqual">
      <formula>#REF!</formula>
    </cfRule>
  </conditionalFormatting>
  <conditionalFormatting sqref="E110 E95 E100 E105">
    <cfRule type="containsBlanks" priority="136" stopIfTrue="1">
      <formula>LEN(TRIM(#REF!))=0</formula>
    </cfRule>
    <cfRule type="cellIs" dxfId="739" priority="137" operator="greaterThanOrEqual">
      <formula>#REF!</formula>
    </cfRule>
    <cfRule type="cellIs" dxfId="738" priority="138" operator="greaterThanOrEqual">
      <formula>#REF!</formula>
    </cfRule>
  </conditionalFormatting>
  <conditionalFormatting sqref="Q110 Q95 Q100 Q105">
    <cfRule type="containsBlanks" priority="133" stopIfTrue="1">
      <formula>LEN(TRIM(#REF!))=0</formula>
    </cfRule>
    <cfRule type="cellIs" dxfId="737" priority="134" operator="greaterThanOrEqual">
      <formula>#REF!</formula>
    </cfRule>
    <cfRule type="cellIs" dxfId="736" priority="135" operator="greaterThanOrEqual">
      <formula>#REF!</formula>
    </cfRule>
  </conditionalFormatting>
  <conditionalFormatting sqref="S110 S95 S100 S105">
    <cfRule type="containsBlanks" priority="130" stopIfTrue="1">
      <formula>LEN(TRIM(#REF!))=0</formula>
    </cfRule>
    <cfRule type="cellIs" dxfId="735" priority="131" operator="greaterThanOrEqual">
      <formula>#REF!</formula>
    </cfRule>
    <cfRule type="cellIs" dxfId="734" priority="132" operator="greaterThanOrEqual">
      <formula>#REF!</formula>
    </cfRule>
  </conditionalFormatting>
  <conditionalFormatting sqref="M110 M95 M100 M105">
    <cfRule type="containsBlanks" priority="127" stopIfTrue="1">
      <formula>LEN(TRIM(#REF!))=0</formula>
    </cfRule>
    <cfRule type="cellIs" dxfId="733" priority="128" operator="greaterThanOrEqual">
      <formula>#REF!</formula>
    </cfRule>
    <cfRule type="cellIs" dxfId="732" priority="129" operator="greaterThanOrEqual">
      <formula>#REF!</formula>
    </cfRule>
  </conditionalFormatting>
  <conditionalFormatting sqref="G110 G95 G100 G105">
    <cfRule type="containsBlanks" priority="124" stopIfTrue="1">
      <formula>LEN(TRIM(#REF!))=0</formula>
    </cfRule>
    <cfRule type="cellIs" dxfId="731" priority="125" operator="greaterThanOrEqual">
      <formula>#REF!</formula>
    </cfRule>
    <cfRule type="cellIs" dxfId="730" priority="126" operator="greaterThanOrEqual">
      <formula>#REF!</formula>
    </cfRule>
  </conditionalFormatting>
  <conditionalFormatting sqref="O110 O95 O100 O105">
    <cfRule type="containsBlanks" priority="121" stopIfTrue="1">
      <formula>LEN(TRIM(#REF!))=0</formula>
    </cfRule>
    <cfRule type="cellIs" dxfId="729" priority="122" operator="greaterThanOrEqual">
      <formula>#REF!</formula>
    </cfRule>
    <cfRule type="cellIs" dxfId="728" priority="123" operator="greaterThanOrEqual">
      <formula>#REF!</formula>
    </cfRule>
  </conditionalFormatting>
  <conditionalFormatting sqref="T57:T85">
    <cfRule type="containsText" priority="1" stopIfTrue="1" operator="containsText" text="AA">
      <formula>NOT(ISERROR(SEARCH("AA",T57)))</formula>
    </cfRule>
    <cfRule type="containsText" dxfId="727" priority="2" operator="containsText" text="A">
      <formula>NOT(ISERROR(SEARCH("A",T57)))</formula>
    </cfRule>
  </conditionalFormatting>
  <conditionalFormatting sqref="E6:E16">
    <cfRule type="containsBlanks" priority="118" stopIfTrue="1">
      <formula>LEN(TRIM(E6))=0</formula>
    </cfRule>
    <cfRule type="top10" dxfId="726" priority="119" stopIfTrue="1" percent="1" rank="25"/>
    <cfRule type="top10" dxfId="725" priority="120" percent="1" rank="50"/>
  </conditionalFormatting>
  <conditionalFormatting sqref="F6:F16">
    <cfRule type="containsText" priority="116" stopIfTrue="1" operator="containsText" text="AA">
      <formula>NOT(ISERROR(SEARCH("AA",F6)))</formula>
    </cfRule>
    <cfRule type="containsText" dxfId="724" priority="117" operator="containsText" text="A">
      <formula>NOT(ISERROR(SEARCH("A",F6)))</formula>
    </cfRule>
  </conditionalFormatting>
  <conditionalFormatting sqref="M6:M16">
    <cfRule type="containsBlanks" priority="113" stopIfTrue="1">
      <formula>LEN(TRIM(M6))=0</formula>
    </cfRule>
    <cfRule type="top10" dxfId="723" priority="114" stopIfTrue="1" percent="1" rank="25"/>
    <cfRule type="top10" dxfId="722" priority="115" percent="1" rank="50"/>
  </conditionalFormatting>
  <conditionalFormatting sqref="N6:N16">
    <cfRule type="containsText" priority="111" stopIfTrue="1" operator="containsText" text="AA">
      <formula>NOT(ISERROR(SEARCH("AA",N6)))</formula>
    </cfRule>
    <cfRule type="containsText" dxfId="721" priority="112" operator="containsText" text="A">
      <formula>NOT(ISERROR(SEARCH("A",N6)))</formula>
    </cfRule>
  </conditionalFormatting>
  <conditionalFormatting sqref="E27:E46">
    <cfRule type="containsBlanks" priority="108" stopIfTrue="1">
      <formula>LEN(TRIM(E27))=0</formula>
    </cfRule>
    <cfRule type="top10" dxfId="720" priority="109" stopIfTrue="1" percent="1" rank="25"/>
    <cfRule type="top10" dxfId="719" priority="110" percent="1" rank="50"/>
  </conditionalFormatting>
  <conditionalFormatting sqref="F27:F46">
    <cfRule type="containsText" priority="106" stopIfTrue="1" operator="containsText" text="AA">
      <formula>NOT(ISERROR(SEARCH("AA",F27)))</formula>
    </cfRule>
    <cfRule type="containsText" dxfId="718" priority="107" operator="containsText" text="A">
      <formula>NOT(ISERROR(SEARCH("A",F27)))</formula>
    </cfRule>
  </conditionalFormatting>
  <conditionalFormatting sqref="M27:M46">
    <cfRule type="containsBlanks" priority="103" stopIfTrue="1">
      <formula>LEN(TRIM(M27))=0</formula>
    </cfRule>
    <cfRule type="top10" dxfId="717" priority="104" stopIfTrue="1" percent="1" rank="25"/>
    <cfRule type="top10" dxfId="716" priority="105" percent="1" rank="50"/>
  </conditionalFormatting>
  <conditionalFormatting sqref="N27:N46">
    <cfRule type="containsText" priority="101" stopIfTrue="1" operator="containsText" text="AA">
      <formula>NOT(ISERROR(SEARCH("AA",N27)))</formula>
    </cfRule>
    <cfRule type="containsText" dxfId="715" priority="102" operator="containsText" text="A">
      <formula>NOT(ISERROR(SEARCH("A",N27)))</formula>
    </cfRule>
  </conditionalFormatting>
  <conditionalFormatting sqref="E57:E85">
    <cfRule type="containsBlanks" priority="98" stopIfTrue="1">
      <formula>LEN(TRIM(E57))=0</formula>
    </cfRule>
    <cfRule type="top10" dxfId="714" priority="99" stopIfTrue="1" percent="1" rank="25"/>
    <cfRule type="top10" dxfId="713" priority="100" percent="1" rank="50"/>
  </conditionalFormatting>
  <conditionalFormatting sqref="F57:F85">
    <cfRule type="containsText" priority="96" stopIfTrue="1" operator="containsText" text="AA">
      <formula>NOT(ISERROR(SEARCH("AA",F57)))</formula>
    </cfRule>
    <cfRule type="containsText" dxfId="712" priority="97" operator="containsText" text="A">
      <formula>NOT(ISERROR(SEARCH("A",F57)))</formula>
    </cfRule>
  </conditionalFormatting>
  <conditionalFormatting sqref="M57:M85">
    <cfRule type="containsBlanks" priority="93" stopIfTrue="1">
      <formula>LEN(TRIM(M57))=0</formula>
    </cfRule>
    <cfRule type="top10" dxfId="711" priority="94" stopIfTrue="1" percent="1" rank="25"/>
    <cfRule type="top10" dxfId="710" priority="95" percent="1" rank="50"/>
  </conditionalFormatting>
  <conditionalFormatting sqref="N57:N85">
    <cfRule type="containsText" priority="91" stopIfTrue="1" operator="containsText" text="AA">
      <formula>NOT(ISERROR(SEARCH("AA",N57)))</formula>
    </cfRule>
    <cfRule type="containsText" dxfId="709" priority="92" operator="containsText" text="A">
      <formula>NOT(ISERROR(SEARCH("A",N57)))</formula>
    </cfRule>
  </conditionalFormatting>
  <conditionalFormatting sqref="G6:G16">
    <cfRule type="containsBlanks" priority="88" stopIfTrue="1">
      <formula>LEN(TRIM(G6))=0</formula>
    </cfRule>
    <cfRule type="top10" dxfId="708" priority="89" stopIfTrue="1" percent="1" rank="25"/>
    <cfRule type="top10" dxfId="707" priority="90" percent="1" rank="50"/>
  </conditionalFormatting>
  <conditionalFormatting sqref="H6:H16">
    <cfRule type="containsText" priority="86" stopIfTrue="1" operator="containsText" text="AA">
      <formula>NOT(ISERROR(SEARCH("AA",H6)))</formula>
    </cfRule>
    <cfRule type="containsText" dxfId="706" priority="87" operator="containsText" text="A">
      <formula>NOT(ISERROR(SEARCH("A",H6)))</formula>
    </cfRule>
  </conditionalFormatting>
  <conditionalFormatting sqref="I6:I16">
    <cfRule type="containsBlanks" priority="83" stopIfTrue="1">
      <formula>LEN(TRIM(I6))=0</formula>
    </cfRule>
    <cfRule type="top10" dxfId="705" priority="84" stopIfTrue="1" percent="1" rank="25"/>
    <cfRule type="top10" dxfId="704" priority="85" percent="1" rank="50"/>
  </conditionalFormatting>
  <conditionalFormatting sqref="J6:J16">
    <cfRule type="containsText" priority="81" stopIfTrue="1" operator="containsText" text="AA">
      <formula>NOT(ISERROR(SEARCH("AA",J6)))</formula>
    </cfRule>
    <cfRule type="containsText" dxfId="703" priority="82" operator="containsText" text="A">
      <formula>NOT(ISERROR(SEARCH("A",J6)))</formula>
    </cfRule>
  </conditionalFormatting>
  <conditionalFormatting sqref="K6:K16">
    <cfRule type="containsBlanks" priority="78" stopIfTrue="1">
      <formula>LEN(TRIM(K6))=0</formula>
    </cfRule>
    <cfRule type="top10" dxfId="702" priority="79" stopIfTrue="1" percent="1" rank="25"/>
    <cfRule type="top10" dxfId="701" priority="80" percent="1" rank="50"/>
  </conditionalFormatting>
  <conditionalFormatting sqref="L6:L16">
    <cfRule type="containsText" priority="76" stopIfTrue="1" operator="containsText" text="AA">
      <formula>NOT(ISERROR(SEARCH("AA",L6)))</formula>
    </cfRule>
    <cfRule type="containsText" dxfId="700" priority="77" operator="containsText" text="A">
      <formula>NOT(ISERROR(SEARCH("A",L6)))</formula>
    </cfRule>
  </conditionalFormatting>
  <conditionalFormatting sqref="O6:O16">
    <cfRule type="containsBlanks" priority="73" stopIfTrue="1">
      <formula>LEN(TRIM(O6))=0</formula>
    </cfRule>
    <cfRule type="top10" dxfId="699" priority="74" stopIfTrue="1" percent="1" rank="25"/>
    <cfRule type="top10" dxfId="698" priority="75" percent="1" rank="50"/>
  </conditionalFormatting>
  <conditionalFormatting sqref="P6:P16">
    <cfRule type="containsText" priority="71" stopIfTrue="1" operator="containsText" text="AA">
      <formula>NOT(ISERROR(SEARCH("AA",P6)))</formula>
    </cfRule>
    <cfRule type="containsText" dxfId="697" priority="72" operator="containsText" text="A">
      <formula>NOT(ISERROR(SEARCH("A",P6)))</formula>
    </cfRule>
  </conditionalFormatting>
  <conditionalFormatting sqref="Q6:Q16">
    <cfRule type="containsBlanks" priority="68" stopIfTrue="1">
      <formula>LEN(TRIM(Q6))=0</formula>
    </cfRule>
    <cfRule type="top10" dxfId="696" priority="69" stopIfTrue="1" percent="1" rank="25"/>
    <cfRule type="top10" dxfId="695" priority="70" percent="1" rank="50"/>
  </conditionalFormatting>
  <conditionalFormatting sqref="R6:R16">
    <cfRule type="containsText" priority="66" stopIfTrue="1" operator="containsText" text="AA">
      <formula>NOT(ISERROR(SEARCH("AA",R6)))</formula>
    </cfRule>
    <cfRule type="containsText" dxfId="694" priority="67" operator="containsText" text="A">
      <formula>NOT(ISERROR(SEARCH("A",R6)))</formula>
    </cfRule>
  </conditionalFormatting>
  <conditionalFormatting sqref="S6:S16">
    <cfRule type="containsBlanks" priority="63" stopIfTrue="1">
      <formula>LEN(TRIM(S6))=0</formula>
    </cfRule>
    <cfRule type="top10" dxfId="693" priority="64" stopIfTrue="1" percent="1" rank="25"/>
    <cfRule type="top10" dxfId="692" priority="65" percent="1" rank="50"/>
  </conditionalFormatting>
  <conditionalFormatting sqref="T6:T16">
    <cfRule type="containsText" priority="61" stopIfTrue="1" operator="containsText" text="AA">
      <formula>NOT(ISERROR(SEARCH("AA",T6)))</formula>
    </cfRule>
    <cfRule type="containsText" dxfId="691" priority="62" operator="containsText" text="A">
      <formula>NOT(ISERROR(SEARCH("A",T6)))</formula>
    </cfRule>
  </conditionalFormatting>
  <conditionalFormatting sqref="G27:G46">
    <cfRule type="containsBlanks" priority="58" stopIfTrue="1">
      <formula>LEN(TRIM(G27))=0</formula>
    </cfRule>
    <cfRule type="top10" dxfId="690" priority="59" stopIfTrue="1" percent="1" rank="25"/>
    <cfRule type="top10" dxfId="689" priority="60" percent="1" rank="50"/>
  </conditionalFormatting>
  <conditionalFormatting sqref="H27:H46">
    <cfRule type="containsText" priority="56" stopIfTrue="1" operator="containsText" text="AA">
      <formula>NOT(ISERROR(SEARCH("AA",H27)))</formula>
    </cfRule>
    <cfRule type="containsText" dxfId="688" priority="57" operator="containsText" text="A">
      <formula>NOT(ISERROR(SEARCH("A",H27)))</formula>
    </cfRule>
  </conditionalFormatting>
  <conditionalFormatting sqref="I27:I46">
    <cfRule type="containsBlanks" priority="53" stopIfTrue="1">
      <formula>LEN(TRIM(I27))=0</formula>
    </cfRule>
    <cfRule type="top10" dxfId="687" priority="54" stopIfTrue="1" percent="1" rank="25"/>
    <cfRule type="top10" dxfId="686" priority="55" percent="1" rank="50"/>
  </conditionalFormatting>
  <conditionalFormatting sqref="J27:J46">
    <cfRule type="containsText" priority="51" stopIfTrue="1" operator="containsText" text="AA">
      <formula>NOT(ISERROR(SEARCH("AA",J27)))</formula>
    </cfRule>
    <cfRule type="containsText" dxfId="685" priority="52" operator="containsText" text="A">
      <formula>NOT(ISERROR(SEARCH("A",J27)))</formula>
    </cfRule>
  </conditionalFormatting>
  <conditionalFormatting sqref="K27:K46">
    <cfRule type="containsBlanks" priority="48" stopIfTrue="1">
      <formula>LEN(TRIM(K27))=0</formula>
    </cfRule>
    <cfRule type="top10" dxfId="684" priority="49" stopIfTrue="1" percent="1" rank="25"/>
    <cfRule type="top10" dxfId="683" priority="50" percent="1" rank="50"/>
  </conditionalFormatting>
  <conditionalFormatting sqref="L27:L46">
    <cfRule type="containsText" priority="46" stopIfTrue="1" operator="containsText" text="AA">
      <formula>NOT(ISERROR(SEARCH("AA",L27)))</formula>
    </cfRule>
    <cfRule type="containsText" dxfId="682" priority="47" operator="containsText" text="A">
      <formula>NOT(ISERROR(SEARCH("A",L27)))</formula>
    </cfRule>
  </conditionalFormatting>
  <conditionalFormatting sqref="O27:O46">
    <cfRule type="containsBlanks" priority="43" stopIfTrue="1">
      <formula>LEN(TRIM(O27))=0</formula>
    </cfRule>
    <cfRule type="top10" dxfId="681" priority="44" stopIfTrue="1" percent="1" rank="25"/>
    <cfRule type="top10" dxfId="680" priority="45" percent="1" rank="50"/>
  </conditionalFormatting>
  <conditionalFormatting sqref="P27:P46">
    <cfRule type="containsText" priority="41" stopIfTrue="1" operator="containsText" text="AA">
      <formula>NOT(ISERROR(SEARCH("AA",P27)))</formula>
    </cfRule>
    <cfRule type="containsText" dxfId="679" priority="42" operator="containsText" text="A">
      <formula>NOT(ISERROR(SEARCH("A",P27)))</formula>
    </cfRule>
  </conditionalFormatting>
  <conditionalFormatting sqref="Q27:Q46">
    <cfRule type="containsBlanks" priority="38" stopIfTrue="1">
      <formula>LEN(TRIM(Q27))=0</formula>
    </cfRule>
    <cfRule type="top10" dxfId="678" priority="39" stopIfTrue="1" percent="1" rank="25"/>
    <cfRule type="top10" dxfId="677" priority="40" percent="1" rank="50"/>
  </conditionalFormatting>
  <conditionalFormatting sqref="R27:R46">
    <cfRule type="containsText" priority="36" stopIfTrue="1" operator="containsText" text="AA">
      <formula>NOT(ISERROR(SEARCH("AA",R27)))</formula>
    </cfRule>
    <cfRule type="containsText" dxfId="676" priority="37" operator="containsText" text="A">
      <formula>NOT(ISERROR(SEARCH("A",R27)))</formula>
    </cfRule>
  </conditionalFormatting>
  <conditionalFormatting sqref="S27:S46">
    <cfRule type="containsBlanks" priority="33" stopIfTrue="1">
      <formula>LEN(TRIM(S27))=0</formula>
    </cfRule>
    <cfRule type="top10" dxfId="675" priority="34" stopIfTrue="1" percent="1" rank="25"/>
    <cfRule type="top10" dxfId="674" priority="35" percent="1" rank="50"/>
  </conditionalFormatting>
  <conditionalFormatting sqref="T27:T46">
    <cfRule type="containsText" priority="31" stopIfTrue="1" operator="containsText" text="AA">
      <formula>NOT(ISERROR(SEARCH("AA",T27)))</formula>
    </cfRule>
    <cfRule type="containsText" dxfId="673" priority="32" operator="containsText" text="A">
      <formula>NOT(ISERROR(SEARCH("A",T27)))</formula>
    </cfRule>
  </conditionalFormatting>
  <conditionalFormatting sqref="G57:G85">
    <cfRule type="containsBlanks" priority="28" stopIfTrue="1">
      <formula>LEN(TRIM(G57))=0</formula>
    </cfRule>
    <cfRule type="top10" dxfId="672" priority="29" stopIfTrue="1" percent="1" rank="25"/>
    <cfRule type="top10" dxfId="671" priority="30" percent="1" rank="50"/>
  </conditionalFormatting>
  <conditionalFormatting sqref="H57:H85">
    <cfRule type="containsText" priority="26" stopIfTrue="1" operator="containsText" text="AA">
      <formula>NOT(ISERROR(SEARCH("AA",H57)))</formula>
    </cfRule>
    <cfRule type="containsText" dxfId="670" priority="27" operator="containsText" text="A">
      <formula>NOT(ISERROR(SEARCH("A",H57)))</formula>
    </cfRule>
  </conditionalFormatting>
  <conditionalFormatting sqref="I57:I85">
    <cfRule type="containsBlanks" priority="23" stopIfTrue="1">
      <formula>LEN(TRIM(I57))=0</formula>
    </cfRule>
    <cfRule type="top10" dxfId="669" priority="24" stopIfTrue="1" percent="1" rank="25"/>
    <cfRule type="top10" dxfId="668" priority="25" percent="1" rank="50"/>
  </conditionalFormatting>
  <conditionalFormatting sqref="J57:J85">
    <cfRule type="containsText" priority="21" stopIfTrue="1" operator="containsText" text="AA">
      <formula>NOT(ISERROR(SEARCH("AA",J57)))</formula>
    </cfRule>
    <cfRule type="containsText" dxfId="667" priority="22" operator="containsText" text="A">
      <formula>NOT(ISERROR(SEARCH("A",J57)))</formula>
    </cfRule>
  </conditionalFormatting>
  <conditionalFormatting sqref="K57:K85">
    <cfRule type="containsBlanks" priority="18" stopIfTrue="1">
      <formula>LEN(TRIM(K57))=0</formula>
    </cfRule>
    <cfRule type="top10" dxfId="666" priority="19" stopIfTrue="1" percent="1" rank="25"/>
    <cfRule type="top10" dxfId="665" priority="20" percent="1" rank="50"/>
  </conditionalFormatting>
  <conditionalFormatting sqref="L57:L85">
    <cfRule type="containsText" priority="16" stopIfTrue="1" operator="containsText" text="AA">
      <formula>NOT(ISERROR(SEARCH("AA",L57)))</formula>
    </cfRule>
    <cfRule type="containsText" dxfId="664" priority="17" operator="containsText" text="A">
      <formula>NOT(ISERROR(SEARCH("A",L57)))</formula>
    </cfRule>
  </conditionalFormatting>
  <conditionalFormatting sqref="O57:O85">
    <cfRule type="containsBlanks" priority="13" stopIfTrue="1">
      <formula>LEN(TRIM(O57))=0</formula>
    </cfRule>
    <cfRule type="top10" dxfId="663" priority="14" stopIfTrue="1" percent="1" rank="25"/>
    <cfRule type="top10" dxfId="662" priority="15" percent="1" rank="50"/>
  </conditionalFormatting>
  <conditionalFormatting sqref="P57:P85">
    <cfRule type="containsText" priority="11" stopIfTrue="1" operator="containsText" text="AA">
      <formula>NOT(ISERROR(SEARCH("AA",P57)))</formula>
    </cfRule>
    <cfRule type="containsText" dxfId="661" priority="12" operator="containsText" text="A">
      <formula>NOT(ISERROR(SEARCH("A",P57)))</formula>
    </cfRule>
  </conditionalFormatting>
  <conditionalFormatting sqref="Q57:Q85">
    <cfRule type="containsBlanks" priority="8" stopIfTrue="1">
      <formula>LEN(TRIM(Q57))=0</formula>
    </cfRule>
    <cfRule type="top10" dxfId="660" priority="9" stopIfTrue="1" percent="1" rank="25"/>
    <cfRule type="top10" dxfId="659" priority="10" percent="1" rank="50"/>
  </conditionalFormatting>
  <conditionalFormatting sqref="R57:R85">
    <cfRule type="containsText" priority="6" stopIfTrue="1" operator="containsText" text="AA">
      <formula>NOT(ISERROR(SEARCH("AA",R57)))</formula>
    </cfRule>
    <cfRule type="containsText" dxfId="658" priority="7" operator="containsText" text="A">
      <formula>NOT(ISERROR(SEARCH("A",R57)))</formula>
    </cfRule>
  </conditionalFormatting>
  <conditionalFormatting sqref="S57:S85">
    <cfRule type="containsBlanks" priority="3" stopIfTrue="1">
      <formula>LEN(TRIM(S57))=0</formula>
    </cfRule>
    <cfRule type="top10" dxfId="657" priority="4" stopIfTrue="1" percent="1" rank="25"/>
    <cfRule type="top10" dxfId="656" priority="5" percent="1" rank="50"/>
  </conditionalFormatting>
  <pageMargins left="0.5" right="0.5" top="0.5" bottom="0.5" header="0.3" footer="0.3"/>
  <pageSetup scale="90" fitToHeight="0" orientation="landscape" horizontalDpi="4294967293" verticalDpi="1200" r:id="rId1"/>
  <rowBreaks count="3" manualBreakCount="3">
    <brk id="21" min="1" max="19" man="1"/>
    <brk id="51" min="1" max="19" man="1"/>
    <brk id="90" min="1"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C78E-25A2-43B2-929C-059D80D38BA8}">
  <sheetPr codeName="Sheet12"/>
  <dimension ref="A1:AF142"/>
  <sheetViews>
    <sheetView topLeftCell="B1" zoomScaleNormal="100" workbookViewId="0">
      <selection activeCell="B1" sqref="B1:T1"/>
    </sheetView>
  </sheetViews>
  <sheetFormatPr defaultColWidth="9.109375" defaultRowHeight="13.2"/>
  <cols>
    <col min="1" max="1" width="0" style="27" hidden="1" customWidth="1"/>
    <col min="2" max="2" width="15.77734375" style="37" customWidth="1"/>
    <col min="3" max="3" width="15.77734375" style="6" customWidth="1"/>
    <col min="4" max="4" width="9.21875" style="22" customWidth="1"/>
    <col min="5" max="19" width="5.77734375" style="31" customWidth="1"/>
    <col min="20" max="20" width="5.77734375" style="251" customWidth="1"/>
    <col min="21" max="16384" width="9.109375" style="27"/>
  </cols>
  <sheetData>
    <row r="1" spans="1:20" ht="30" customHeight="1" thickBot="1">
      <c r="B1" s="500" t="s">
        <v>543</v>
      </c>
      <c r="C1" s="500"/>
      <c r="D1" s="500"/>
      <c r="E1" s="500"/>
      <c r="F1" s="500"/>
      <c r="G1" s="500"/>
      <c r="H1" s="500"/>
      <c r="I1" s="500"/>
      <c r="J1" s="500"/>
      <c r="K1" s="500"/>
      <c r="L1" s="500"/>
      <c r="M1" s="500"/>
      <c r="N1" s="500"/>
      <c r="O1" s="500"/>
      <c r="P1" s="500"/>
      <c r="Q1" s="500"/>
      <c r="R1" s="500"/>
      <c r="S1" s="500"/>
      <c r="T1" s="500"/>
    </row>
    <row r="2" spans="1:20" s="163" customFormat="1" ht="19.95" customHeight="1">
      <c r="B2" s="1" t="s">
        <v>0</v>
      </c>
      <c r="C2" s="462" t="s">
        <v>505</v>
      </c>
      <c r="D2" s="160" t="s">
        <v>21</v>
      </c>
      <c r="E2" s="477" t="s">
        <v>506</v>
      </c>
      <c r="F2" s="478"/>
      <c r="G2" s="478"/>
      <c r="H2" s="478"/>
      <c r="I2" s="478"/>
      <c r="J2" s="478"/>
      <c r="K2" s="478"/>
      <c r="L2" s="478"/>
      <c r="M2" s="478"/>
      <c r="N2" s="478"/>
      <c r="O2" s="478"/>
      <c r="P2" s="478"/>
      <c r="Q2" s="478"/>
      <c r="R2" s="478"/>
      <c r="S2" s="478"/>
      <c r="T2" s="479"/>
    </row>
    <row r="3" spans="1:20" s="163" customFormat="1" ht="19.95" customHeight="1">
      <c r="B3" s="13"/>
      <c r="C3" s="162"/>
      <c r="D3" s="162"/>
      <c r="E3" s="480" t="s">
        <v>83</v>
      </c>
      <c r="F3" s="482"/>
      <c r="G3" s="482"/>
      <c r="H3" s="482"/>
      <c r="I3" s="482"/>
      <c r="J3" s="482"/>
      <c r="K3" s="482"/>
      <c r="L3" s="482"/>
      <c r="M3" s="480" t="s">
        <v>84</v>
      </c>
      <c r="N3" s="482"/>
      <c r="O3" s="482"/>
      <c r="P3" s="482"/>
      <c r="Q3" s="482"/>
      <c r="R3" s="482"/>
      <c r="S3" s="482"/>
      <c r="T3" s="501"/>
    </row>
    <row r="4" spans="1:20" s="163" customFormat="1" ht="19.8" customHeight="1" thickBot="1">
      <c r="B4" s="2"/>
      <c r="C4" s="161"/>
      <c r="D4" s="161"/>
      <c r="E4" s="480" t="s">
        <v>428</v>
      </c>
      <c r="F4" s="481"/>
      <c r="G4" s="482" t="s">
        <v>427</v>
      </c>
      <c r="H4" s="481"/>
      <c r="I4" s="482" t="s">
        <v>426</v>
      </c>
      <c r="J4" s="481"/>
      <c r="K4" s="482" t="s">
        <v>425</v>
      </c>
      <c r="L4" s="481"/>
      <c r="M4" s="480" t="s">
        <v>428</v>
      </c>
      <c r="N4" s="481"/>
      <c r="O4" s="482" t="s">
        <v>427</v>
      </c>
      <c r="P4" s="481"/>
      <c r="Q4" s="482" t="s">
        <v>426</v>
      </c>
      <c r="R4" s="481"/>
      <c r="S4" s="482" t="s">
        <v>425</v>
      </c>
      <c r="T4" s="484"/>
    </row>
    <row r="5" spans="1:20" s="181" customFormat="1">
      <c r="B5" s="387" t="s">
        <v>447</v>
      </c>
      <c r="C5" s="402"/>
      <c r="D5" s="402"/>
      <c r="E5" s="242"/>
      <c r="F5" s="192"/>
      <c r="G5" s="242"/>
      <c r="H5" s="192"/>
      <c r="I5" s="243"/>
      <c r="J5" s="193"/>
      <c r="K5" s="243"/>
      <c r="L5" s="193"/>
      <c r="M5" s="243"/>
      <c r="N5" s="193"/>
      <c r="O5" s="243"/>
      <c r="P5" s="193"/>
      <c r="Q5" s="243"/>
      <c r="R5" s="193"/>
      <c r="S5" s="243"/>
      <c r="T5" s="193"/>
    </row>
    <row r="6" spans="1:20">
      <c r="A6" s="3" t="s">
        <v>322</v>
      </c>
      <c r="B6" s="339" t="str">
        <f t="shared" ref="B6:B16" si="0">VLOOKUP(A6,VL_CCVT,4,FALSE)</f>
        <v>Impact</v>
      </c>
      <c r="C6" s="164" t="str">
        <f t="shared" ref="C6:C16" si="1">VLOOKUP(A6,VL_CCVT,3,FALSE)</f>
        <v>Collards</v>
      </c>
      <c r="D6" s="165" t="str">
        <f t="shared" ref="D6:D16" si="2">VLOOKUP(A6,VL_CCVT,2,FALSE)</f>
        <v>Brassica</v>
      </c>
      <c r="E6" s="260">
        <v>3.8306</v>
      </c>
      <c r="F6" s="169" t="s">
        <v>149</v>
      </c>
      <c r="G6" s="260">
        <v>2.0150000000000001</v>
      </c>
      <c r="H6" s="169" t="s">
        <v>238</v>
      </c>
      <c r="I6" s="260">
        <v>3.4483000000000001</v>
      </c>
      <c r="J6" s="169" t="s">
        <v>406</v>
      </c>
      <c r="K6" s="260">
        <v>6.0282999999999998</v>
      </c>
      <c r="L6" s="169" t="s">
        <v>206</v>
      </c>
      <c r="M6" s="260">
        <v>13.108333333333379</v>
      </c>
      <c r="N6" s="169" t="s">
        <v>98</v>
      </c>
      <c r="O6" s="260">
        <v>17.680000000000021</v>
      </c>
      <c r="P6" s="169" t="s">
        <v>390</v>
      </c>
      <c r="Q6" s="260">
        <v>10.598333333333581</v>
      </c>
      <c r="R6" s="169" t="s">
        <v>159</v>
      </c>
      <c r="S6" s="260">
        <v>11.046666666667043</v>
      </c>
      <c r="T6" s="169" t="s">
        <v>99</v>
      </c>
    </row>
    <row r="7" spans="1:20">
      <c r="A7" s="3" t="s">
        <v>323</v>
      </c>
      <c r="B7" s="340" t="str">
        <f t="shared" si="0"/>
        <v>Extender</v>
      </c>
      <c r="C7" s="28" t="str">
        <f t="shared" si="1"/>
        <v>Hyb. Brassica</v>
      </c>
      <c r="D7" s="29" t="str">
        <f t="shared" si="2"/>
        <v>Brassica</v>
      </c>
      <c r="E7" s="261">
        <v>3.9428000000000001</v>
      </c>
      <c r="F7" s="167" t="s">
        <v>154</v>
      </c>
      <c r="G7" s="261">
        <v>2.6732999999999998</v>
      </c>
      <c r="H7" s="167" t="s">
        <v>94</v>
      </c>
      <c r="I7" s="261">
        <v>3.1617000000000002</v>
      </c>
      <c r="J7" s="167" t="s">
        <v>405</v>
      </c>
      <c r="K7" s="261">
        <v>5.9932999999999996</v>
      </c>
      <c r="L7" s="167" t="s">
        <v>209</v>
      </c>
      <c r="M7" s="261">
        <v>15.143888888888956</v>
      </c>
      <c r="N7" s="167" t="s">
        <v>154</v>
      </c>
      <c r="O7" s="261">
        <v>21.19333333333336</v>
      </c>
      <c r="P7" s="167" t="s">
        <v>380</v>
      </c>
      <c r="Q7" s="261">
        <v>9.4350000000002474</v>
      </c>
      <c r="R7" s="167" t="s">
        <v>255</v>
      </c>
      <c r="S7" s="261">
        <v>14.803333333333745</v>
      </c>
      <c r="T7" s="167" t="s">
        <v>368</v>
      </c>
    </row>
    <row r="8" spans="1:20">
      <c r="A8" s="3" t="s">
        <v>318</v>
      </c>
      <c r="B8" s="339" t="str">
        <f t="shared" si="0"/>
        <v>Viva</v>
      </c>
      <c r="C8" s="164" t="str">
        <f t="shared" si="1"/>
        <v>Hyb. Brassica</v>
      </c>
      <c r="D8" s="165" t="str">
        <f t="shared" si="2"/>
        <v>Brassica</v>
      </c>
      <c r="E8" s="260">
        <v>13.911099999999999</v>
      </c>
      <c r="F8" s="169" t="s">
        <v>101</v>
      </c>
      <c r="G8" s="260">
        <v>6.1717000000000004</v>
      </c>
      <c r="H8" s="169" t="s">
        <v>338</v>
      </c>
      <c r="I8" s="260">
        <v>5.5382999999999996</v>
      </c>
      <c r="J8" s="169" t="s">
        <v>407</v>
      </c>
      <c r="K8" s="260">
        <v>30.023299999999999</v>
      </c>
      <c r="L8" s="169" t="s">
        <v>164</v>
      </c>
      <c r="M8" s="260">
        <v>28.857222222222312</v>
      </c>
      <c r="N8" s="169" t="s">
        <v>97</v>
      </c>
      <c r="O8" s="260">
        <v>35.815000000000019</v>
      </c>
      <c r="P8" s="169" t="s">
        <v>200</v>
      </c>
      <c r="Q8" s="260">
        <v>11.875000000000256</v>
      </c>
      <c r="R8" s="169" t="s">
        <v>245</v>
      </c>
      <c r="S8" s="260">
        <v>38.881666666667073</v>
      </c>
      <c r="T8" s="169" t="s">
        <v>213</v>
      </c>
    </row>
    <row r="9" spans="1:20">
      <c r="A9" s="3" t="s">
        <v>326</v>
      </c>
      <c r="B9" s="340" t="str">
        <f t="shared" si="0"/>
        <v>Vivant</v>
      </c>
      <c r="C9" s="28" t="str">
        <f t="shared" si="1"/>
        <v>Hyb. Brassica</v>
      </c>
      <c r="D9" s="29" t="str">
        <f t="shared" si="2"/>
        <v>Brassica</v>
      </c>
      <c r="E9" s="261">
        <v>9.6405999999999992</v>
      </c>
      <c r="F9" s="167" t="s">
        <v>106</v>
      </c>
      <c r="G9" s="261">
        <v>6.05</v>
      </c>
      <c r="H9" s="167" t="s">
        <v>227</v>
      </c>
      <c r="I9" s="261">
        <v>4.6032999999999999</v>
      </c>
      <c r="J9" s="167" t="s">
        <v>134</v>
      </c>
      <c r="K9" s="261">
        <v>18.2683</v>
      </c>
      <c r="L9" s="167" t="s">
        <v>222</v>
      </c>
      <c r="M9" s="261">
        <v>16.749444444444496</v>
      </c>
      <c r="N9" s="167" t="s">
        <v>160</v>
      </c>
      <c r="O9" s="261">
        <v>20.52166666666669</v>
      </c>
      <c r="P9" s="167" t="s">
        <v>362</v>
      </c>
      <c r="Q9" s="261">
        <v>11.998333333333601</v>
      </c>
      <c r="R9" s="167" t="s">
        <v>245</v>
      </c>
      <c r="S9" s="261">
        <v>17.728333333333715</v>
      </c>
      <c r="T9" s="167" t="s">
        <v>351</v>
      </c>
    </row>
    <row r="10" spans="1:20">
      <c r="A10" s="3" t="s">
        <v>310</v>
      </c>
      <c r="B10" s="339" t="str">
        <f t="shared" si="0"/>
        <v>Aerifi</v>
      </c>
      <c r="C10" s="164" t="str">
        <f t="shared" si="1"/>
        <v>Radish</v>
      </c>
      <c r="D10" s="165" t="str">
        <f t="shared" si="2"/>
        <v>Brassica</v>
      </c>
      <c r="E10" s="260">
        <v>11.0656</v>
      </c>
      <c r="F10" s="169" t="s">
        <v>116</v>
      </c>
      <c r="G10" s="260">
        <v>5.1266999999999996</v>
      </c>
      <c r="H10" s="169" t="s">
        <v>363</v>
      </c>
      <c r="I10" s="260">
        <v>5.4183000000000003</v>
      </c>
      <c r="J10" s="169" t="s">
        <v>208</v>
      </c>
      <c r="K10" s="260">
        <v>22.651700000000002</v>
      </c>
      <c r="L10" s="169" t="s">
        <v>219</v>
      </c>
      <c r="M10" s="260">
        <v>23.800555555555633</v>
      </c>
      <c r="N10" s="169" t="s">
        <v>117</v>
      </c>
      <c r="O10" s="260">
        <v>18.215000000000018</v>
      </c>
      <c r="P10" s="169" t="s">
        <v>104</v>
      </c>
      <c r="Q10" s="260">
        <v>9.6400000000002599</v>
      </c>
      <c r="R10" s="169" t="s">
        <v>250</v>
      </c>
      <c r="S10" s="260">
        <v>43.546666666667093</v>
      </c>
      <c r="T10" s="169" t="s">
        <v>169</v>
      </c>
    </row>
    <row r="11" spans="1:20">
      <c r="A11" s="3" t="s">
        <v>313</v>
      </c>
      <c r="B11" s="340" t="str">
        <f t="shared" si="0"/>
        <v>Digger</v>
      </c>
      <c r="C11" s="28" t="str">
        <f t="shared" si="1"/>
        <v>Radish</v>
      </c>
      <c r="D11" s="29" t="str">
        <f t="shared" si="2"/>
        <v>Brassica</v>
      </c>
      <c r="E11" s="261">
        <v>9.6783000000000001</v>
      </c>
      <c r="F11" s="167" t="s">
        <v>122</v>
      </c>
      <c r="G11" s="261">
        <v>6.35</v>
      </c>
      <c r="H11" s="167" t="s">
        <v>345</v>
      </c>
      <c r="I11" s="261">
        <v>4.3499999999999996</v>
      </c>
      <c r="J11" s="167" t="s">
        <v>208</v>
      </c>
      <c r="K11" s="261">
        <v>18.335000000000001</v>
      </c>
      <c r="L11" s="167" t="s">
        <v>419</v>
      </c>
      <c r="M11" s="261">
        <v>23.9594444444445</v>
      </c>
      <c r="N11" s="167" t="s">
        <v>117</v>
      </c>
      <c r="O11" s="261">
        <v>23.425000000000018</v>
      </c>
      <c r="P11" s="167" t="s">
        <v>196</v>
      </c>
      <c r="Q11" s="261">
        <v>9.9466666666669141</v>
      </c>
      <c r="R11" s="167" t="s">
        <v>249</v>
      </c>
      <c r="S11" s="261">
        <v>38.506666666667115</v>
      </c>
      <c r="T11" s="167" t="s">
        <v>213</v>
      </c>
    </row>
    <row r="12" spans="1:20">
      <c r="A12" s="3" t="s">
        <v>317</v>
      </c>
      <c r="B12" s="339" t="str">
        <f t="shared" si="0"/>
        <v>Driller</v>
      </c>
      <c r="C12" s="164" t="str">
        <f t="shared" si="1"/>
        <v>Radish</v>
      </c>
      <c r="D12" s="165" t="str">
        <f t="shared" si="2"/>
        <v>Brassica</v>
      </c>
      <c r="E12" s="260">
        <v>7.0361000000000002</v>
      </c>
      <c r="F12" s="169" t="s">
        <v>136</v>
      </c>
      <c r="G12" s="260">
        <v>4.9516999999999998</v>
      </c>
      <c r="H12" s="169" t="s">
        <v>186</v>
      </c>
      <c r="I12" s="260">
        <v>4.8550000000000004</v>
      </c>
      <c r="J12" s="169" t="s">
        <v>409</v>
      </c>
      <c r="K12" s="260">
        <v>11.3017</v>
      </c>
      <c r="L12" s="169" t="s">
        <v>193</v>
      </c>
      <c r="M12" s="260">
        <v>23.450555555555688</v>
      </c>
      <c r="N12" s="169" t="s">
        <v>107</v>
      </c>
      <c r="O12" s="260">
        <v>35.518333333333366</v>
      </c>
      <c r="P12" s="169" t="s">
        <v>200</v>
      </c>
      <c r="Q12" s="260">
        <v>10.721666666666913</v>
      </c>
      <c r="R12" s="169" t="s">
        <v>159</v>
      </c>
      <c r="S12" s="260">
        <v>24.111666666667045</v>
      </c>
      <c r="T12" s="169" t="s">
        <v>365</v>
      </c>
    </row>
    <row r="13" spans="1:20">
      <c r="A13" s="3" t="s">
        <v>305</v>
      </c>
      <c r="B13" s="340" t="str">
        <f t="shared" si="0"/>
        <v>SERALPHA</v>
      </c>
      <c r="C13" s="28" t="str">
        <f t="shared" si="1"/>
        <v>Radish</v>
      </c>
      <c r="D13" s="29" t="str">
        <f t="shared" si="2"/>
        <v>Brassica</v>
      </c>
      <c r="E13" s="261">
        <v>7.1406000000000001</v>
      </c>
      <c r="F13" s="167" t="s">
        <v>96</v>
      </c>
      <c r="G13" s="261">
        <v>3.7250000000000001</v>
      </c>
      <c r="H13" s="167" t="s">
        <v>364</v>
      </c>
      <c r="I13" s="261">
        <v>2.8767</v>
      </c>
      <c r="J13" s="167" t="s">
        <v>410</v>
      </c>
      <c r="K13" s="261">
        <v>14.82</v>
      </c>
      <c r="L13" s="167" t="s">
        <v>119</v>
      </c>
      <c r="M13" s="261">
        <v>26.526666666666721</v>
      </c>
      <c r="N13" s="167" t="s">
        <v>97</v>
      </c>
      <c r="O13" s="261">
        <v>22.083333333333364</v>
      </c>
      <c r="P13" s="167" t="s">
        <v>235</v>
      </c>
      <c r="Q13" s="261">
        <v>8.2750000000002473</v>
      </c>
      <c r="R13" s="167" t="s">
        <v>210</v>
      </c>
      <c r="S13" s="261">
        <v>49.221666666667062</v>
      </c>
      <c r="T13" s="167" t="s">
        <v>191</v>
      </c>
    </row>
    <row r="14" spans="1:20">
      <c r="A14" s="3" t="s">
        <v>306</v>
      </c>
      <c r="B14" s="339" t="str">
        <f t="shared" si="0"/>
        <v>SERWF19</v>
      </c>
      <c r="C14" s="164" t="str">
        <f t="shared" si="1"/>
        <v>Radish</v>
      </c>
      <c r="D14" s="165" t="str">
        <f t="shared" si="2"/>
        <v>Brassica</v>
      </c>
      <c r="E14" s="260">
        <v>8.1683000000000003</v>
      </c>
      <c r="F14" s="169" t="s">
        <v>106</v>
      </c>
      <c r="G14" s="260">
        <v>4.2450000000000001</v>
      </c>
      <c r="H14" s="169" t="s">
        <v>343</v>
      </c>
      <c r="I14" s="260">
        <v>3.4983</v>
      </c>
      <c r="J14" s="169" t="s">
        <v>405</v>
      </c>
      <c r="K14" s="260">
        <v>16.761700000000001</v>
      </c>
      <c r="L14" s="169" t="s">
        <v>213</v>
      </c>
      <c r="M14" s="260">
        <v>23.508333333333372</v>
      </c>
      <c r="N14" s="169" t="s">
        <v>107</v>
      </c>
      <c r="O14" s="260">
        <v>21.395000000000024</v>
      </c>
      <c r="P14" s="169" t="s">
        <v>235</v>
      </c>
      <c r="Q14" s="260">
        <v>11.098333333333589</v>
      </c>
      <c r="R14" s="169" t="s">
        <v>159</v>
      </c>
      <c r="S14" s="260">
        <v>38.031666666667107</v>
      </c>
      <c r="T14" s="169" t="s">
        <v>379</v>
      </c>
    </row>
    <row r="15" spans="1:20">
      <c r="A15" s="3" t="s">
        <v>314</v>
      </c>
      <c r="B15" s="340" t="str">
        <f t="shared" si="0"/>
        <v>Smart</v>
      </c>
      <c r="C15" s="28" t="str">
        <f t="shared" si="1"/>
        <v>Radish</v>
      </c>
      <c r="D15" s="29" t="str">
        <f t="shared" si="2"/>
        <v>Brassica</v>
      </c>
      <c r="E15" s="261">
        <v>14.273899999999999</v>
      </c>
      <c r="F15" s="167" t="s">
        <v>127</v>
      </c>
      <c r="G15" s="261">
        <v>9.7367000000000008</v>
      </c>
      <c r="H15" s="167" t="s">
        <v>224</v>
      </c>
      <c r="I15" s="261">
        <v>12.205</v>
      </c>
      <c r="J15" s="167" t="s">
        <v>363</v>
      </c>
      <c r="K15" s="261">
        <v>20.88</v>
      </c>
      <c r="L15" s="167" t="s">
        <v>359</v>
      </c>
      <c r="M15" s="261">
        <v>24.744444444444497</v>
      </c>
      <c r="N15" s="167" t="s">
        <v>128</v>
      </c>
      <c r="O15" s="261">
        <v>26.665000000000013</v>
      </c>
      <c r="P15" s="167" t="s">
        <v>105</v>
      </c>
      <c r="Q15" s="261">
        <v>9.5233333333335999</v>
      </c>
      <c r="R15" s="167" t="s">
        <v>255</v>
      </c>
      <c r="S15" s="261">
        <v>38.045000000000456</v>
      </c>
      <c r="T15" s="167" t="s">
        <v>379</v>
      </c>
    </row>
    <row r="16" spans="1:20">
      <c r="A16" s="3" t="s">
        <v>319</v>
      </c>
      <c r="B16" s="339" t="str">
        <f t="shared" si="0"/>
        <v>Jackpot </v>
      </c>
      <c r="C16" s="164" t="str">
        <f t="shared" si="1"/>
        <v>Turnip</v>
      </c>
      <c r="D16" s="165" t="str">
        <f t="shared" si="2"/>
        <v>Brassica</v>
      </c>
      <c r="E16" s="260">
        <v>7.9622000000000002</v>
      </c>
      <c r="F16" s="169" t="s">
        <v>136</v>
      </c>
      <c r="G16" s="260">
        <v>9.0016999999999996</v>
      </c>
      <c r="H16" s="169" t="s">
        <v>178</v>
      </c>
      <c r="I16" s="260">
        <v>3.8767</v>
      </c>
      <c r="J16" s="169" t="s">
        <v>406</v>
      </c>
      <c r="K16" s="260">
        <v>11.0083</v>
      </c>
      <c r="L16" s="169" t="s">
        <v>209</v>
      </c>
      <c r="M16" s="260">
        <v>15.890555555555625</v>
      </c>
      <c r="N16" s="169" t="s">
        <v>142</v>
      </c>
      <c r="O16" s="260">
        <v>15.068333333333356</v>
      </c>
      <c r="P16" s="169" t="s">
        <v>378</v>
      </c>
      <c r="Q16" s="260">
        <v>9.7300000000002491</v>
      </c>
      <c r="R16" s="169" t="s">
        <v>250</v>
      </c>
      <c r="S16" s="260">
        <v>22.873333333333733</v>
      </c>
      <c r="T16" s="169" t="s">
        <v>370</v>
      </c>
    </row>
    <row r="17" spans="1:32" s="181" customFormat="1">
      <c r="B17" s="388" t="s">
        <v>1</v>
      </c>
      <c r="C17" s="403"/>
      <c r="D17" s="417"/>
      <c r="E17" s="172">
        <f>AVERAGE(E6:E16)</f>
        <v>8.7863727272727274</v>
      </c>
      <c r="F17" s="173"/>
      <c r="G17" s="172">
        <f>AVERAGE(G6:G16)</f>
        <v>5.4588000000000001</v>
      </c>
      <c r="H17" s="173"/>
      <c r="I17" s="174">
        <f>AVERAGE(I6:I16)</f>
        <v>4.893781818181818</v>
      </c>
      <c r="J17" s="175"/>
      <c r="K17" s="174">
        <f>AVERAGE(K6:K16)</f>
        <v>16.006509090909091</v>
      </c>
      <c r="L17" s="175"/>
      <c r="M17" s="174">
        <f>AVERAGE(M6:M16)</f>
        <v>21.430858585858655</v>
      </c>
      <c r="N17" s="175"/>
      <c r="O17" s="174">
        <f>AVERAGE(O6:O16)</f>
        <v>23.416363636363659</v>
      </c>
      <c r="P17" s="175"/>
      <c r="Q17" s="174">
        <f>AVERAGE(Q6:Q16)</f>
        <v>10.258333333333585</v>
      </c>
      <c r="R17" s="175"/>
      <c r="S17" s="174">
        <f>AVERAGE(S6:S16)</f>
        <v>30.617878787879196</v>
      </c>
      <c r="T17" s="322"/>
    </row>
    <row r="18" spans="1:32" s="181" customFormat="1">
      <c r="B18" s="389" t="s">
        <v>429</v>
      </c>
      <c r="C18" s="404"/>
      <c r="D18" s="418"/>
      <c r="E18" s="177">
        <f>MIN(E6:E16)</f>
        <v>3.8306</v>
      </c>
      <c r="F18" s="179"/>
      <c r="G18" s="177">
        <f>MIN(G6:G16)</f>
        <v>2.0150000000000001</v>
      </c>
      <c r="H18" s="179"/>
      <c r="I18" s="178">
        <f>MIN(I6:I16)</f>
        <v>2.8767</v>
      </c>
      <c r="J18" s="180"/>
      <c r="K18" s="178">
        <f>MIN(K6:K16)</f>
        <v>5.9932999999999996</v>
      </c>
      <c r="L18" s="180"/>
      <c r="M18" s="178">
        <f>MIN(M6:M16)</f>
        <v>13.108333333333379</v>
      </c>
      <c r="N18" s="180"/>
      <c r="O18" s="178">
        <f>MIN(O6:O16)</f>
        <v>15.068333333333356</v>
      </c>
      <c r="P18" s="180"/>
      <c r="Q18" s="178">
        <f>MIN(Q6:Q16)</f>
        <v>8.2750000000002473</v>
      </c>
      <c r="R18" s="180"/>
      <c r="S18" s="178">
        <f>MIN(S6:S16)</f>
        <v>11.046666666667043</v>
      </c>
      <c r="T18" s="180"/>
    </row>
    <row r="19" spans="1:32" s="181" customFormat="1">
      <c r="B19" s="389" t="s">
        <v>430</v>
      </c>
      <c r="C19" s="404"/>
      <c r="D19" s="418"/>
      <c r="E19" s="177">
        <f>MAX(E6:E16)</f>
        <v>14.273899999999999</v>
      </c>
      <c r="F19" s="179"/>
      <c r="G19" s="177">
        <f>MAX(G6:G16)</f>
        <v>9.7367000000000008</v>
      </c>
      <c r="H19" s="179"/>
      <c r="I19" s="178">
        <f>MAX(I6:I16)</f>
        <v>12.205</v>
      </c>
      <c r="J19" s="180"/>
      <c r="K19" s="178">
        <f>MAX(K6:K16)</f>
        <v>30.023299999999999</v>
      </c>
      <c r="L19" s="180"/>
      <c r="M19" s="178">
        <f>MAX(M6:M16)</f>
        <v>28.857222222222312</v>
      </c>
      <c r="N19" s="180"/>
      <c r="O19" s="178">
        <f>MAX(O6:O16)</f>
        <v>35.815000000000019</v>
      </c>
      <c r="P19" s="180"/>
      <c r="Q19" s="178">
        <f>MAX(Q6:Q16)</f>
        <v>11.998333333333601</v>
      </c>
      <c r="R19" s="180"/>
      <c r="S19" s="178">
        <f>MAX(S6:S16)</f>
        <v>49.221666666667062</v>
      </c>
      <c r="T19" s="180"/>
    </row>
    <row r="20" spans="1:32" s="181" customFormat="1" ht="13.8" thickBot="1">
      <c r="B20" s="390" t="s">
        <v>431</v>
      </c>
      <c r="C20" s="405"/>
      <c r="D20" s="419"/>
      <c r="E20" s="183">
        <f>E19-E18</f>
        <v>10.443299999999999</v>
      </c>
      <c r="F20" s="184"/>
      <c r="G20" s="183">
        <f>G19-G18</f>
        <v>7.7217000000000002</v>
      </c>
      <c r="H20" s="184"/>
      <c r="I20" s="185">
        <f>I19-I18</f>
        <v>9.3283000000000005</v>
      </c>
      <c r="J20" s="186"/>
      <c r="K20" s="185">
        <f>K19-K18</f>
        <v>24.03</v>
      </c>
      <c r="L20" s="186"/>
      <c r="M20" s="185">
        <f>M19-M18</f>
        <v>15.748888888888933</v>
      </c>
      <c r="N20" s="186"/>
      <c r="O20" s="185">
        <f>O19-O18</f>
        <v>20.746666666666663</v>
      </c>
      <c r="P20" s="186"/>
      <c r="Q20" s="185">
        <f>Q19-Q18</f>
        <v>3.723333333333354</v>
      </c>
      <c r="R20" s="186"/>
      <c r="S20" s="185">
        <f>S19-S18</f>
        <v>38.175000000000018</v>
      </c>
      <c r="T20" s="186"/>
    </row>
    <row r="21" spans="1:32" s="248" customFormat="1" ht="45" customHeight="1">
      <c r="B21" s="486" t="s">
        <v>524</v>
      </c>
      <c r="C21" s="486"/>
      <c r="D21" s="486"/>
      <c r="E21" s="486"/>
      <c r="F21" s="486"/>
      <c r="G21" s="486"/>
      <c r="H21" s="486"/>
      <c r="I21" s="486"/>
      <c r="J21" s="486"/>
      <c r="K21" s="486"/>
      <c r="L21" s="486"/>
      <c r="M21" s="486"/>
      <c r="N21" s="486"/>
      <c r="O21" s="486"/>
      <c r="P21" s="486"/>
      <c r="Q21" s="486"/>
      <c r="R21" s="486"/>
      <c r="S21" s="486"/>
      <c r="T21" s="486"/>
      <c r="AF21" s="248" t="s">
        <v>3</v>
      </c>
    </row>
    <row r="22" spans="1:32" s="166" customFormat="1" ht="30" customHeight="1" thickBot="1">
      <c r="B22" s="500" t="s">
        <v>544</v>
      </c>
      <c r="C22" s="500"/>
      <c r="D22" s="500"/>
      <c r="E22" s="500"/>
      <c r="F22" s="500"/>
      <c r="G22" s="500"/>
      <c r="H22" s="500"/>
      <c r="I22" s="500"/>
      <c r="J22" s="500"/>
      <c r="K22" s="500"/>
      <c r="L22" s="500"/>
      <c r="M22" s="500"/>
      <c r="N22" s="500"/>
      <c r="O22" s="500"/>
      <c r="P22" s="500"/>
      <c r="Q22" s="500"/>
      <c r="R22" s="500"/>
      <c r="S22" s="500"/>
      <c r="T22" s="500"/>
    </row>
    <row r="23" spans="1:32" s="163" customFormat="1" ht="19.95" customHeight="1">
      <c r="B23" s="1" t="s">
        <v>0</v>
      </c>
      <c r="C23" s="462" t="s">
        <v>505</v>
      </c>
      <c r="D23" s="160" t="s">
        <v>21</v>
      </c>
      <c r="E23" s="477" t="s">
        <v>506</v>
      </c>
      <c r="F23" s="478"/>
      <c r="G23" s="478"/>
      <c r="H23" s="478"/>
      <c r="I23" s="478"/>
      <c r="J23" s="478"/>
      <c r="K23" s="478"/>
      <c r="L23" s="478"/>
      <c r="M23" s="478"/>
      <c r="N23" s="478"/>
      <c r="O23" s="478"/>
      <c r="P23" s="478"/>
      <c r="Q23" s="478"/>
      <c r="R23" s="478"/>
      <c r="S23" s="478"/>
      <c r="T23" s="479"/>
    </row>
    <row r="24" spans="1:32" s="163" customFormat="1" ht="19.95" customHeight="1">
      <c r="B24" s="13"/>
      <c r="C24" s="162"/>
      <c r="D24" s="162"/>
      <c r="E24" s="480" t="s">
        <v>83</v>
      </c>
      <c r="F24" s="482"/>
      <c r="G24" s="482"/>
      <c r="H24" s="482"/>
      <c r="I24" s="482"/>
      <c r="J24" s="482"/>
      <c r="K24" s="482"/>
      <c r="L24" s="482"/>
      <c r="M24" s="480" t="s">
        <v>84</v>
      </c>
      <c r="N24" s="482"/>
      <c r="O24" s="482"/>
      <c r="P24" s="482"/>
      <c r="Q24" s="482"/>
      <c r="R24" s="482"/>
      <c r="S24" s="482"/>
      <c r="T24" s="501"/>
    </row>
    <row r="25" spans="1:32" s="163" customFormat="1" ht="19.8" customHeight="1" thickBot="1">
      <c r="B25" s="2"/>
      <c r="C25" s="161"/>
      <c r="D25" s="161"/>
      <c r="E25" s="480" t="s">
        <v>428</v>
      </c>
      <c r="F25" s="481"/>
      <c r="G25" s="482" t="s">
        <v>427</v>
      </c>
      <c r="H25" s="481"/>
      <c r="I25" s="482" t="s">
        <v>426</v>
      </c>
      <c r="J25" s="481"/>
      <c r="K25" s="482" t="s">
        <v>425</v>
      </c>
      <c r="L25" s="481"/>
      <c r="M25" s="480" t="s">
        <v>428</v>
      </c>
      <c r="N25" s="481"/>
      <c r="O25" s="482" t="s">
        <v>427</v>
      </c>
      <c r="P25" s="481"/>
      <c r="Q25" s="482" t="s">
        <v>426</v>
      </c>
      <c r="R25" s="481"/>
      <c r="S25" s="482" t="s">
        <v>425</v>
      </c>
      <c r="T25" s="484"/>
    </row>
    <row r="26" spans="1:32" s="181" customFormat="1">
      <c r="B26" s="391" t="s">
        <v>448</v>
      </c>
      <c r="C26" s="406"/>
      <c r="D26" s="406"/>
      <c r="E26" s="244"/>
      <c r="F26" s="189"/>
      <c r="G26" s="244"/>
      <c r="H26" s="189"/>
      <c r="I26" s="245"/>
      <c r="J26" s="190"/>
      <c r="K26" s="245"/>
      <c r="L26" s="190"/>
      <c r="M26" s="245"/>
      <c r="N26" s="190"/>
      <c r="O26" s="245"/>
      <c r="P26" s="190"/>
      <c r="Q26" s="245"/>
      <c r="R26" s="190"/>
      <c r="S26" s="245"/>
      <c r="T26" s="190"/>
    </row>
    <row r="27" spans="1:32">
      <c r="A27" s="3" t="s">
        <v>316</v>
      </c>
      <c r="B27" s="339" t="str">
        <f t="shared" ref="B27:B46" si="3">VLOOKUP(A27,VL_CCVT,4,FALSE)</f>
        <v>Centurion</v>
      </c>
      <c r="C27" s="164" t="str">
        <f t="shared" ref="C27:C46" si="4">VLOOKUP(A27,VL_CCVT,3,FALSE)</f>
        <v>Annual Ryegrass</v>
      </c>
      <c r="D27" s="165" t="str">
        <f t="shared" ref="D27:D46" si="5">VLOOKUP(A27,VL_CCVT,2,FALSE)</f>
        <v>Cereal</v>
      </c>
      <c r="E27" s="260">
        <v>4.2320000000000002</v>
      </c>
      <c r="F27" s="168" t="s">
        <v>108</v>
      </c>
      <c r="G27" s="260">
        <v>3.2759999999999998</v>
      </c>
      <c r="H27" s="168" t="s">
        <v>94</v>
      </c>
      <c r="I27" s="260">
        <v>5.42</v>
      </c>
      <c r="J27" s="168" t="s">
        <v>396</v>
      </c>
      <c r="K27" s="260">
        <v>4</v>
      </c>
      <c r="L27" s="168" t="s">
        <v>206</v>
      </c>
      <c r="M27" s="260">
        <v>25.617777777777853</v>
      </c>
      <c r="N27" s="168" t="s">
        <v>97</v>
      </c>
      <c r="O27" s="260">
        <v>33.68833333333334</v>
      </c>
      <c r="P27" s="168" t="s">
        <v>217</v>
      </c>
      <c r="Q27" s="260">
        <v>20.486666666666892</v>
      </c>
      <c r="R27" s="168" t="s">
        <v>120</v>
      </c>
      <c r="S27" s="260">
        <v>22.678333333333768</v>
      </c>
      <c r="T27" s="323" t="s">
        <v>370</v>
      </c>
    </row>
    <row r="28" spans="1:32">
      <c r="A28" s="3" t="s">
        <v>328</v>
      </c>
      <c r="B28" s="340" t="str">
        <f t="shared" si="3"/>
        <v>Lowboy</v>
      </c>
      <c r="C28" s="28" t="str">
        <f t="shared" si="4"/>
        <v>Annual Ryegrass</v>
      </c>
      <c r="D28" s="29" t="str">
        <f t="shared" si="5"/>
        <v>Cereal</v>
      </c>
      <c r="E28" s="261">
        <v>3.3616999999999999</v>
      </c>
      <c r="F28" s="170" t="s">
        <v>139</v>
      </c>
      <c r="G28" s="261">
        <v>1.7583</v>
      </c>
      <c r="H28" s="170" t="s">
        <v>238</v>
      </c>
      <c r="I28" s="261">
        <v>4.2983000000000002</v>
      </c>
      <c r="J28" s="170" t="s">
        <v>357</v>
      </c>
      <c r="K28" s="261">
        <v>4.0282999999999998</v>
      </c>
      <c r="L28" s="170" t="s">
        <v>206</v>
      </c>
      <c r="M28" s="261">
        <v>15.926666666666712</v>
      </c>
      <c r="N28" s="170" t="s">
        <v>206</v>
      </c>
      <c r="O28" s="261">
        <v>21.361666666666679</v>
      </c>
      <c r="P28" s="170" t="s">
        <v>235</v>
      </c>
      <c r="Q28" s="261">
        <v>13.255000000000223</v>
      </c>
      <c r="R28" s="170" t="s">
        <v>114</v>
      </c>
      <c r="S28" s="261">
        <v>13.163333333333764</v>
      </c>
      <c r="T28" s="324" t="s">
        <v>350</v>
      </c>
    </row>
    <row r="29" spans="1:32">
      <c r="A29" s="3" t="s">
        <v>302</v>
      </c>
      <c r="B29" s="339">
        <f t="shared" si="3"/>
        <v>140760</v>
      </c>
      <c r="C29" s="164" t="str">
        <f t="shared" si="4"/>
        <v>Barley</v>
      </c>
      <c r="D29" s="165" t="str">
        <f t="shared" si="5"/>
        <v>Cereal</v>
      </c>
      <c r="E29" s="260">
        <v>22.765000000000001</v>
      </c>
      <c r="F29" s="168" t="s">
        <v>176</v>
      </c>
      <c r="G29" s="260">
        <v>18.191700000000001</v>
      </c>
      <c r="H29" s="168" t="s">
        <v>161</v>
      </c>
      <c r="I29" s="260">
        <v>7.8132999999999999</v>
      </c>
      <c r="J29" s="168" t="s">
        <v>363</v>
      </c>
      <c r="K29" s="260">
        <v>42.29</v>
      </c>
      <c r="L29" s="168" t="s">
        <v>176</v>
      </c>
      <c r="M29" s="260">
        <v>23.207777777777821</v>
      </c>
      <c r="N29" s="168" t="s">
        <v>107</v>
      </c>
      <c r="O29" s="260">
        <v>22.665000000000006</v>
      </c>
      <c r="P29" s="168" t="s">
        <v>115</v>
      </c>
      <c r="Q29" s="260">
        <v>13.518333333333572</v>
      </c>
      <c r="R29" s="168" t="s">
        <v>114</v>
      </c>
      <c r="S29" s="260">
        <v>33.44000000000041</v>
      </c>
      <c r="T29" s="323" t="s">
        <v>107</v>
      </c>
    </row>
    <row r="30" spans="1:32">
      <c r="A30" s="3" t="s">
        <v>304</v>
      </c>
      <c r="B30" s="340">
        <f t="shared" si="3"/>
        <v>140789</v>
      </c>
      <c r="C30" s="28" t="str">
        <f t="shared" si="4"/>
        <v>Barley</v>
      </c>
      <c r="D30" s="29" t="str">
        <f t="shared" si="5"/>
        <v>Cereal</v>
      </c>
      <c r="E30" s="261">
        <v>24.431699999999999</v>
      </c>
      <c r="F30" s="170" t="s">
        <v>176</v>
      </c>
      <c r="G30" s="261">
        <v>15.363300000000001</v>
      </c>
      <c r="H30" s="170" t="s">
        <v>164</v>
      </c>
      <c r="I30" s="261">
        <v>10.58</v>
      </c>
      <c r="J30" s="170" t="s">
        <v>348</v>
      </c>
      <c r="K30" s="261">
        <v>47.351700000000001</v>
      </c>
      <c r="L30" s="170" t="s">
        <v>176</v>
      </c>
      <c r="M30" s="261">
        <v>27.235555555555599</v>
      </c>
      <c r="N30" s="170" t="s">
        <v>97</v>
      </c>
      <c r="O30" s="261">
        <v>21.156666666666688</v>
      </c>
      <c r="P30" s="170" t="s">
        <v>372</v>
      </c>
      <c r="Q30" s="261">
        <v>21.3766666666669</v>
      </c>
      <c r="R30" s="170" t="s">
        <v>98</v>
      </c>
      <c r="S30" s="261">
        <v>39.173333333333787</v>
      </c>
      <c r="T30" s="324" t="s">
        <v>213</v>
      </c>
    </row>
    <row r="31" spans="1:32">
      <c r="A31" s="3" t="s">
        <v>309</v>
      </c>
      <c r="B31" s="339">
        <f t="shared" si="3"/>
        <v>140797</v>
      </c>
      <c r="C31" s="164" t="str">
        <f t="shared" si="4"/>
        <v>Barley</v>
      </c>
      <c r="D31" s="165" t="str">
        <f t="shared" si="5"/>
        <v>Cereal</v>
      </c>
      <c r="E31" s="260">
        <v>28.0989</v>
      </c>
      <c r="F31" s="168" t="s">
        <v>165</v>
      </c>
      <c r="G31" s="260">
        <v>18.721699999999998</v>
      </c>
      <c r="H31" s="168" t="s">
        <v>165</v>
      </c>
      <c r="I31" s="260">
        <v>12.576700000000001</v>
      </c>
      <c r="J31" s="168" t="s">
        <v>349</v>
      </c>
      <c r="K31" s="260">
        <v>52.9983</v>
      </c>
      <c r="L31" s="168" t="s">
        <v>161</v>
      </c>
      <c r="M31" s="260">
        <v>27.400000000000045</v>
      </c>
      <c r="N31" s="168" t="s">
        <v>97</v>
      </c>
      <c r="O31" s="260">
        <v>26.291666666666679</v>
      </c>
      <c r="P31" s="168" t="s">
        <v>105</v>
      </c>
      <c r="Q31" s="260">
        <v>18.908333333333559</v>
      </c>
      <c r="R31" s="168" t="s">
        <v>104</v>
      </c>
      <c r="S31" s="260">
        <v>37.000000000000441</v>
      </c>
      <c r="T31" s="323" t="s">
        <v>379</v>
      </c>
    </row>
    <row r="32" spans="1:32">
      <c r="A32" s="3" t="s">
        <v>307</v>
      </c>
      <c r="B32" s="340" t="str">
        <f t="shared" si="3"/>
        <v>SB255</v>
      </c>
      <c r="C32" s="28" t="str">
        <f t="shared" si="4"/>
        <v>Barley</v>
      </c>
      <c r="D32" s="29" t="str">
        <f t="shared" si="5"/>
        <v>Cereal</v>
      </c>
      <c r="E32" s="261">
        <v>22.2256</v>
      </c>
      <c r="F32" s="170" t="s">
        <v>176</v>
      </c>
      <c r="G32" s="261">
        <v>13.7033</v>
      </c>
      <c r="H32" s="170" t="s">
        <v>216</v>
      </c>
      <c r="I32" s="261">
        <v>15.1967</v>
      </c>
      <c r="J32" s="170" t="s">
        <v>176</v>
      </c>
      <c r="K32" s="261">
        <v>37.776699999999998</v>
      </c>
      <c r="L32" s="170" t="s">
        <v>176</v>
      </c>
      <c r="M32" s="261">
        <v>21.564777777777831</v>
      </c>
      <c r="N32" s="170" t="s">
        <v>105</v>
      </c>
      <c r="O32" s="261">
        <v>21.770000000000007</v>
      </c>
      <c r="P32" s="170" t="s">
        <v>235</v>
      </c>
      <c r="Q32" s="261">
        <v>20.854333333333564</v>
      </c>
      <c r="R32" s="170" t="s">
        <v>120</v>
      </c>
      <c r="S32" s="261">
        <v>22.070000000000441</v>
      </c>
      <c r="T32" s="324" t="s">
        <v>370</v>
      </c>
    </row>
    <row r="33" spans="1:20">
      <c r="A33" s="3" t="s">
        <v>301</v>
      </c>
      <c r="B33" s="339" t="str">
        <f t="shared" si="3"/>
        <v>Secretariat</v>
      </c>
      <c r="C33" s="164" t="str">
        <f t="shared" si="4"/>
        <v>Barley</v>
      </c>
      <c r="D33" s="165" t="str">
        <f t="shared" si="5"/>
        <v>Cereal</v>
      </c>
      <c r="E33" s="260">
        <v>14.685600000000001</v>
      </c>
      <c r="F33" s="168" t="s">
        <v>191</v>
      </c>
      <c r="G33" s="260">
        <v>12.7067</v>
      </c>
      <c r="H33" s="168" t="s">
        <v>219</v>
      </c>
      <c r="I33" s="260">
        <v>9.6750000000000007</v>
      </c>
      <c r="J33" s="168" t="s">
        <v>348</v>
      </c>
      <c r="K33" s="260">
        <v>21.675000000000001</v>
      </c>
      <c r="L33" s="168" t="s">
        <v>167</v>
      </c>
      <c r="M33" s="260">
        <v>22.278333333333372</v>
      </c>
      <c r="N33" s="168" t="s">
        <v>192</v>
      </c>
      <c r="O33" s="260">
        <v>23.806666666666679</v>
      </c>
      <c r="P33" s="168" t="s">
        <v>171</v>
      </c>
      <c r="Q33" s="260">
        <v>17.808333333333564</v>
      </c>
      <c r="R33" s="168" t="s">
        <v>390</v>
      </c>
      <c r="S33" s="260">
        <v>25.220000000000415</v>
      </c>
      <c r="T33" s="323" t="s">
        <v>338</v>
      </c>
    </row>
    <row r="34" spans="1:20">
      <c r="A34" s="3" t="s">
        <v>271</v>
      </c>
      <c r="B34" s="340" t="str">
        <f t="shared" si="3"/>
        <v>Bates RS4</v>
      </c>
      <c r="C34" s="28" t="str">
        <f t="shared" si="4"/>
        <v>Cereal Rye</v>
      </c>
      <c r="D34" s="29" t="str">
        <f t="shared" si="5"/>
        <v>Cereal</v>
      </c>
      <c r="E34" s="261">
        <v>32.828899999999997</v>
      </c>
      <c r="F34" s="170" t="s">
        <v>162</v>
      </c>
      <c r="G34" s="261">
        <v>16.861699999999999</v>
      </c>
      <c r="H34" s="170" t="s">
        <v>165</v>
      </c>
      <c r="I34" s="261">
        <v>20.603300000000001</v>
      </c>
      <c r="J34" s="170" t="s">
        <v>162</v>
      </c>
      <c r="K34" s="261">
        <v>61.021700000000003</v>
      </c>
      <c r="L34" s="170" t="s">
        <v>162</v>
      </c>
      <c r="M34" s="261">
        <v>26.231666666666712</v>
      </c>
      <c r="N34" s="170" t="s">
        <v>97</v>
      </c>
      <c r="O34" s="261">
        <v>22.108333333333352</v>
      </c>
      <c r="P34" s="170" t="s">
        <v>235</v>
      </c>
      <c r="Q34" s="261">
        <v>19.725000000000218</v>
      </c>
      <c r="R34" s="170" t="s">
        <v>203</v>
      </c>
      <c r="S34" s="261">
        <v>36.861666666667119</v>
      </c>
      <c r="T34" s="324" t="s">
        <v>379</v>
      </c>
    </row>
    <row r="35" spans="1:20">
      <c r="A35" s="3" t="s">
        <v>280</v>
      </c>
      <c r="B35" s="339" t="str">
        <f t="shared" si="3"/>
        <v>Elbon (1)</v>
      </c>
      <c r="C35" s="164" t="str">
        <f t="shared" si="4"/>
        <v>Cereal Rye</v>
      </c>
      <c r="D35" s="165" t="str">
        <f t="shared" si="5"/>
        <v>Cereal</v>
      </c>
      <c r="E35" s="260">
        <v>28.063300000000002</v>
      </c>
      <c r="F35" s="168" t="s">
        <v>165</v>
      </c>
      <c r="G35" s="260">
        <v>13.56</v>
      </c>
      <c r="H35" s="168" t="s">
        <v>167</v>
      </c>
      <c r="I35" s="260">
        <v>13.85</v>
      </c>
      <c r="J35" s="168" t="s">
        <v>219</v>
      </c>
      <c r="K35" s="260">
        <v>56.78</v>
      </c>
      <c r="L35" s="168" t="s">
        <v>162</v>
      </c>
      <c r="M35" s="260">
        <v>26.28555555555559</v>
      </c>
      <c r="N35" s="168" t="s">
        <v>97</v>
      </c>
      <c r="O35" s="260">
        <v>24.235000000000021</v>
      </c>
      <c r="P35" s="168" t="s">
        <v>96</v>
      </c>
      <c r="Q35" s="260">
        <v>19.466666666666889</v>
      </c>
      <c r="R35" s="168" t="s">
        <v>203</v>
      </c>
      <c r="S35" s="260">
        <v>35.155000000000456</v>
      </c>
      <c r="T35" s="323" t="s">
        <v>336</v>
      </c>
    </row>
    <row r="36" spans="1:20">
      <c r="A36" s="3" t="s">
        <v>295</v>
      </c>
      <c r="B36" s="340" t="str">
        <f t="shared" si="3"/>
        <v>Elbon (2)</v>
      </c>
      <c r="C36" s="28" t="str">
        <f t="shared" si="4"/>
        <v>Cereal Rye</v>
      </c>
      <c r="D36" s="29" t="str">
        <f t="shared" si="5"/>
        <v>Cereal</v>
      </c>
      <c r="E36" s="261">
        <v>29.157800000000002</v>
      </c>
      <c r="F36" s="170" t="s">
        <v>161</v>
      </c>
      <c r="G36" s="261">
        <v>15.8917</v>
      </c>
      <c r="H36" s="170" t="s">
        <v>176</v>
      </c>
      <c r="I36" s="261">
        <v>19.0867</v>
      </c>
      <c r="J36" s="170" t="s">
        <v>161</v>
      </c>
      <c r="K36" s="261">
        <v>52.494999999999997</v>
      </c>
      <c r="L36" s="170" t="s">
        <v>165</v>
      </c>
      <c r="M36" s="261">
        <v>26.191111111111155</v>
      </c>
      <c r="N36" s="170" t="s">
        <v>97</v>
      </c>
      <c r="O36" s="261">
        <v>26.07166666666668</v>
      </c>
      <c r="P36" s="170" t="s">
        <v>157</v>
      </c>
      <c r="Q36" s="261">
        <v>25.87166666666689</v>
      </c>
      <c r="R36" s="170" t="s">
        <v>395</v>
      </c>
      <c r="S36" s="261">
        <v>26.630000000000422</v>
      </c>
      <c r="T36" s="324" t="s">
        <v>371</v>
      </c>
    </row>
    <row r="37" spans="1:20">
      <c r="A37" s="3" t="s">
        <v>287</v>
      </c>
      <c r="B37" s="339" t="str">
        <f t="shared" si="3"/>
        <v>Goku</v>
      </c>
      <c r="C37" s="164" t="str">
        <f t="shared" si="4"/>
        <v>Cereal Rye</v>
      </c>
      <c r="D37" s="165" t="str">
        <f t="shared" si="5"/>
        <v>Cereal</v>
      </c>
      <c r="E37" s="260">
        <v>25.0306</v>
      </c>
      <c r="F37" s="168" t="s">
        <v>165</v>
      </c>
      <c r="G37" s="260">
        <v>16.12</v>
      </c>
      <c r="H37" s="168" t="s">
        <v>176</v>
      </c>
      <c r="I37" s="260">
        <v>17.668299999999999</v>
      </c>
      <c r="J37" s="168" t="s">
        <v>165</v>
      </c>
      <c r="K37" s="260">
        <v>41.3033</v>
      </c>
      <c r="L37" s="168" t="s">
        <v>176</v>
      </c>
      <c r="M37" s="260">
        <v>22.376111111111133</v>
      </c>
      <c r="N37" s="168" t="s">
        <v>107</v>
      </c>
      <c r="O37" s="260">
        <v>19.800000000000026</v>
      </c>
      <c r="P37" s="168" t="s">
        <v>368</v>
      </c>
      <c r="Q37" s="260">
        <v>19.200000000000216</v>
      </c>
      <c r="R37" s="168" t="s">
        <v>153</v>
      </c>
      <c r="S37" s="260">
        <v>28.128333333333771</v>
      </c>
      <c r="T37" s="323" t="s">
        <v>341</v>
      </c>
    </row>
    <row r="38" spans="1:20">
      <c r="A38" s="3" t="s">
        <v>274</v>
      </c>
      <c r="B38" s="340" t="str">
        <f t="shared" si="3"/>
        <v>NF95319B</v>
      </c>
      <c r="C38" s="28" t="str">
        <f t="shared" si="4"/>
        <v>Cereal Rye</v>
      </c>
      <c r="D38" s="29" t="str">
        <f t="shared" si="5"/>
        <v>Cereal</v>
      </c>
      <c r="E38" s="261">
        <v>25.882200000000001</v>
      </c>
      <c r="F38" s="170" t="s">
        <v>165</v>
      </c>
      <c r="G38" s="261">
        <v>11.7867</v>
      </c>
      <c r="H38" s="170" t="s">
        <v>172</v>
      </c>
      <c r="I38" s="261">
        <v>19.806699999999999</v>
      </c>
      <c r="J38" s="170" t="s">
        <v>161</v>
      </c>
      <c r="K38" s="261">
        <v>46.0533</v>
      </c>
      <c r="L38" s="170" t="s">
        <v>176</v>
      </c>
      <c r="M38" s="261">
        <v>24.519444444444488</v>
      </c>
      <c r="N38" s="170" t="s">
        <v>119</v>
      </c>
      <c r="O38" s="261">
        <v>28.940000000000026</v>
      </c>
      <c r="P38" s="170" t="s">
        <v>179</v>
      </c>
      <c r="Q38" s="261">
        <v>22.436666666666895</v>
      </c>
      <c r="R38" s="170" t="s">
        <v>226</v>
      </c>
      <c r="S38" s="261">
        <v>22.18166666666707</v>
      </c>
      <c r="T38" s="324" t="s">
        <v>370</v>
      </c>
    </row>
    <row r="39" spans="1:20">
      <c r="A39" s="3" t="s">
        <v>277</v>
      </c>
      <c r="B39" s="339" t="str">
        <f t="shared" si="3"/>
        <v>NF97325</v>
      </c>
      <c r="C39" s="164" t="str">
        <f t="shared" si="4"/>
        <v>Cereal Rye</v>
      </c>
      <c r="D39" s="165" t="str">
        <f t="shared" si="5"/>
        <v>Cereal</v>
      </c>
      <c r="E39" s="260">
        <v>20.0839</v>
      </c>
      <c r="F39" s="168" t="s">
        <v>168</v>
      </c>
      <c r="G39" s="260">
        <v>10.6083</v>
      </c>
      <c r="H39" s="168" t="s">
        <v>177</v>
      </c>
      <c r="I39" s="260">
        <v>13.895</v>
      </c>
      <c r="J39" s="168" t="s">
        <v>219</v>
      </c>
      <c r="K39" s="260">
        <v>35.7483</v>
      </c>
      <c r="L39" s="168" t="s">
        <v>176</v>
      </c>
      <c r="M39" s="260">
        <v>25.525000000000073</v>
      </c>
      <c r="N39" s="168" t="s">
        <v>97</v>
      </c>
      <c r="O39" s="260">
        <v>19.026666666666696</v>
      </c>
      <c r="P39" s="168" t="s">
        <v>350</v>
      </c>
      <c r="Q39" s="260">
        <v>19.116666666666887</v>
      </c>
      <c r="R39" s="168" t="s">
        <v>153</v>
      </c>
      <c r="S39" s="260">
        <v>38.431666666667113</v>
      </c>
      <c r="T39" s="323" t="s">
        <v>213</v>
      </c>
    </row>
    <row r="40" spans="1:20">
      <c r="A40" s="3" t="s">
        <v>283</v>
      </c>
      <c r="B40" s="340" t="str">
        <f t="shared" si="3"/>
        <v>NF99362</v>
      </c>
      <c r="C40" s="28" t="str">
        <f t="shared" si="4"/>
        <v>Cereal Rye</v>
      </c>
      <c r="D40" s="29" t="str">
        <f t="shared" si="5"/>
        <v>Cereal</v>
      </c>
      <c r="E40" s="261">
        <v>24.113299999999999</v>
      </c>
      <c r="F40" s="170" t="s">
        <v>165</v>
      </c>
      <c r="G40" s="261">
        <v>13.9483</v>
      </c>
      <c r="H40" s="170" t="s">
        <v>216</v>
      </c>
      <c r="I40" s="261">
        <v>15.4</v>
      </c>
      <c r="J40" s="170" t="s">
        <v>176</v>
      </c>
      <c r="K40" s="261">
        <v>42.991700000000002</v>
      </c>
      <c r="L40" s="170" t="s">
        <v>176</v>
      </c>
      <c r="M40" s="261">
        <v>25.461666666666719</v>
      </c>
      <c r="N40" s="170" t="s">
        <v>97</v>
      </c>
      <c r="O40" s="261">
        <v>23.74833333333336</v>
      </c>
      <c r="P40" s="170" t="s">
        <v>171</v>
      </c>
      <c r="Q40" s="261">
        <v>19.581666666666884</v>
      </c>
      <c r="R40" s="170" t="s">
        <v>203</v>
      </c>
      <c r="S40" s="261">
        <v>33.055000000000447</v>
      </c>
      <c r="T40" s="324" t="s">
        <v>107</v>
      </c>
    </row>
    <row r="41" spans="1:20">
      <c r="A41" s="3" t="s">
        <v>285</v>
      </c>
      <c r="B41" s="339" t="str">
        <f t="shared" si="3"/>
        <v>Wintergrazer 70</v>
      </c>
      <c r="C41" s="164" t="str">
        <f t="shared" si="4"/>
        <v>Cereal Rye</v>
      </c>
      <c r="D41" s="165" t="str">
        <f t="shared" si="5"/>
        <v>Cereal</v>
      </c>
      <c r="E41" s="260">
        <v>20.928899999999999</v>
      </c>
      <c r="F41" s="168" t="s">
        <v>176</v>
      </c>
      <c r="G41" s="260">
        <v>11.2767</v>
      </c>
      <c r="H41" s="168" t="s">
        <v>224</v>
      </c>
      <c r="I41" s="260">
        <v>13.87</v>
      </c>
      <c r="J41" s="168" t="s">
        <v>216</v>
      </c>
      <c r="K41" s="260">
        <v>37.64</v>
      </c>
      <c r="L41" s="168" t="s">
        <v>176</v>
      </c>
      <c r="M41" s="260">
        <v>24.118888888888915</v>
      </c>
      <c r="N41" s="168" t="s">
        <v>117</v>
      </c>
      <c r="O41" s="260">
        <v>24.436666666666689</v>
      </c>
      <c r="P41" s="168" t="s">
        <v>96</v>
      </c>
      <c r="Q41" s="260">
        <v>18.905000000000229</v>
      </c>
      <c r="R41" s="168" t="s">
        <v>104</v>
      </c>
      <c r="S41" s="260">
        <v>29.015000000000434</v>
      </c>
      <c r="T41" s="323" t="s">
        <v>418</v>
      </c>
    </row>
    <row r="42" spans="1:20">
      <c r="A42" s="3" t="s">
        <v>308</v>
      </c>
      <c r="B42" s="340" t="str">
        <f t="shared" si="3"/>
        <v>Yankee</v>
      </c>
      <c r="C42" s="28" t="str">
        <f t="shared" si="4"/>
        <v>Cereal Rye</v>
      </c>
      <c r="D42" s="29" t="str">
        <f t="shared" si="5"/>
        <v>Cereal</v>
      </c>
      <c r="E42" s="261">
        <v>29.578299999999999</v>
      </c>
      <c r="F42" s="170" t="s">
        <v>161</v>
      </c>
      <c r="G42" s="261">
        <v>22.395</v>
      </c>
      <c r="H42" s="170" t="s">
        <v>162</v>
      </c>
      <c r="I42" s="261">
        <v>14.83</v>
      </c>
      <c r="J42" s="170" t="s">
        <v>164</v>
      </c>
      <c r="K42" s="261">
        <v>51.51</v>
      </c>
      <c r="L42" s="170" t="s">
        <v>165</v>
      </c>
      <c r="M42" s="261">
        <v>22.445555555555593</v>
      </c>
      <c r="N42" s="170" t="s">
        <v>107</v>
      </c>
      <c r="O42" s="261">
        <v>19.368333333333364</v>
      </c>
      <c r="P42" s="170" t="s">
        <v>368</v>
      </c>
      <c r="Q42" s="261">
        <v>18.263333333333563</v>
      </c>
      <c r="R42" s="170" t="s">
        <v>390</v>
      </c>
      <c r="S42" s="261">
        <v>29.705000000000414</v>
      </c>
      <c r="T42" s="324" t="s">
        <v>418</v>
      </c>
    </row>
    <row r="43" spans="1:20">
      <c r="A43" s="3" t="s">
        <v>293</v>
      </c>
      <c r="B43" s="339" t="str">
        <f t="shared" si="3"/>
        <v>Bob</v>
      </c>
      <c r="C43" s="164" t="str">
        <f t="shared" si="4"/>
        <v xml:space="preserve">Oat </v>
      </c>
      <c r="D43" s="165" t="str">
        <f t="shared" si="5"/>
        <v>Cereal</v>
      </c>
      <c r="E43" s="260">
        <v>22.258299999999998</v>
      </c>
      <c r="F43" s="168" t="s">
        <v>176</v>
      </c>
      <c r="G43" s="260">
        <v>17.706700000000001</v>
      </c>
      <c r="H43" s="168" t="s">
        <v>161</v>
      </c>
      <c r="I43" s="260">
        <v>10.045</v>
      </c>
      <c r="J43" s="168" t="s">
        <v>348</v>
      </c>
      <c r="K43" s="260">
        <v>39.023299999999999</v>
      </c>
      <c r="L43" s="168" t="s">
        <v>176</v>
      </c>
      <c r="M43" s="260">
        <v>26.293333333333383</v>
      </c>
      <c r="N43" s="168" t="s">
        <v>97</v>
      </c>
      <c r="O43" s="260">
        <v>23.166666666666686</v>
      </c>
      <c r="P43" s="168" t="s">
        <v>196</v>
      </c>
      <c r="Q43" s="260">
        <v>15.151666666666884</v>
      </c>
      <c r="R43" s="168" t="s">
        <v>378</v>
      </c>
      <c r="S43" s="260">
        <v>40.561666666667115</v>
      </c>
      <c r="T43" s="323" t="s">
        <v>213</v>
      </c>
    </row>
    <row r="44" spans="1:20">
      <c r="A44" s="3" t="s">
        <v>298</v>
      </c>
      <c r="B44" s="340" t="str">
        <f t="shared" si="3"/>
        <v xml:space="preserve">Cosaque </v>
      </c>
      <c r="C44" s="28" t="str">
        <f t="shared" si="4"/>
        <v xml:space="preserve">Oat </v>
      </c>
      <c r="D44" s="29" t="str">
        <f t="shared" si="5"/>
        <v>Cereal</v>
      </c>
      <c r="E44" s="261">
        <v>22.899699999999999</v>
      </c>
      <c r="F44" s="170" t="s">
        <v>176</v>
      </c>
      <c r="G44" s="261">
        <v>15.6473</v>
      </c>
      <c r="H44" s="170" t="s">
        <v>176</v>
      </c>
      <c r="I44" s="261">
        <v>13.795</v>
      </c>
      <c r="J44" s="170" t="s">
        <v>359</v>
      </c>
      <c r="K44" s="261">
        <v>39.256700000000002</v>
      </c>
      <c r="L44" s="170" t="s">
        <v>176</v>
      </c>
      <c r="M44" s="261">
        <v>25.308333333333366</v>
      </c>
      <c r="N44" s="170" t="s">
        <v>101</v>
      </c>
      <c r="O44" s="261">
        <v>21.465000000000018</v>
      </c>
      <c r="P44" s="170" t="s">
        <v>235</v>
      </c>
      <c r="Q44" s="261">
        <v>15.796666666666894</v>
      </c>
      <c r="R44" s="170" t="s">
        <v>378</v>
      </c>
      <c r="S44" s="261">
        <v>38.663333333333796</v>
      </c>
      <c r="T44" s="324" t="s">
        <v>213</v>
      </c>
    </row>
    <row r="45" spans="1:20">
      <c r="A45" s="3" t="s">
        <v>288</v>
      </c>
      <c r="B45" s="339" t="str">
        <f t="shared" si="3"/>
        <v>Hilliard</v>
      </c>
      <c r="C45" s="164" t="str">
        <f t="shared" si="4"/>
        <v>Wheat</v>
      </c>
      <c r="D45" s="165" t="str">
        <f t="shared" si="5"/>
        <v>Cereal</v>
      </c>
      <c r="E45" s="260">
        <v>15.9817</v>
      </c>
      <c r="F45" s="168" t="s">
        <v>168</v>
      </c>
      <c r="G45" s="260">
        <v>10.8017</v>
      </c>
      <c r="H45" s="168" t="s">
        <v>172</v>
      </c>
      <c r="I45" s="260">
        <v>10.361700000000001</v>
      </c>
      <c r="J45" s="168" t="s">
        <v>336</v>
      </c>
      <c r="K45" s="260">
        <v>26.781700000000001</v>
      </c>
      <c r="L45" s="168" t="s">
        <v>216</v>
      </c>
      <c r="M45" s="260">
        <v>25.527777777777793</v>
      </c>
      <c r="N45" s="168" t="s">
        <v>97</v>
      </c>
      <c r="O45" s="260">
        <v>22.416666666666686</v>
      </c>
      <c r="P45" s="168" t="s">
        <v>235</v>
      </c>
      <c r="Q45" s="260">
        <v>25.186666666666888</v>
      </c>
      <c r="R45" s="168" t="s">
        <v>395</v>
      </c>
      <c r="S45" s="260">
        <v>28.980000000000423</v>
      </c>
      <c r="T45" s="323" t="s">
        <v>418</v>
      </c>
    </row>
    <row r="46" spans="1:20">
      <c r="A46" s="3" t="s">
        <v>303</v>
      </c>
      <c r="B46" s="340" t="str">
        <f t="shared" si="3"/>
        <v>Liberty 5658</v>
      </c>
      <c r="C46" s="28" t="str">
        <f t="shared" si="4"/>
        <v>Wheat</v>
      </c>
      <c r="D46" s="29" t="str">
        <f t="shared" si="5"/>
        <v>Cereal</v>
      </c>
      <c r="E46" s="261">
        <v>14.918900000000001</v>
      </c>
      <c r="F46" s="170" t="s">
        <v>197</v>
      </c>
      <c r="G46" s="261">
        <v>10.3767</v>
      </c>
      <c r="H46" s="170" t="s">
        <v>381</v>
      </c>
      <c r="I46" s="261">
        <v>13.545</v>
      </c>
      <c r="J46" s="170" t="s">
        <v>167</v>
      </c>
      <c r="K46" s="261">
        <v>20.835000000000001</v>
      </c>
      <c r="L46" s="170" t="s">
        <v>359</v>
      </c>
      <c r="M46" s="261">
        <v>22.943888888888935</v>
      </c>
      <c r="N46" s="170" t="s">
        <v>107</v>
      </c>
      <c r="O46" s="261">
        <v>23.02500000000002</v>
      </c>
      <c r="P46" s="170" t="s">
        <v>196</v>
      </c>
      <c r="Q46" s="261">
        <v>21.628333333333558</v>
      </c>
      <c r="R46" s="170" t="s">
        <v>98</v>
      </c>
      <c r="S46" s="261">
        <v>24.17833333333375</v>
      </c>
      <c r="T46" s="324" t="s">
        <v>387</v>
      </c>
    </row>
    <row r="47" spans="1:20" s="181" customFormat="1">
      <c r="B47" s="388" t="s">
        <v>1</v>
      </c>
      <c r="C47" s="403"/>
      <c r="D47" s="417"/>
      <c r="E47" s="172">
        <f>AVERAGE(E27:E46)</f>
        <v>21.576315000000001</v>
      </c>
      <c r="F47" s="173"/>
      <c r="G47" s="172">
        <f>AVERAGE(G27:G46)</f>
        <v>13.535090000000002</v>
      </c>
      <c r="H47" s="173"/>
      <c r="I47" s="174">
        <f>AVERAGE(I27:I46)</f>
        <v>13.115835000000001</v>
      </c>
      <c r="J47" s="175"/>
      <c r="K47" s="174">
        <f>AVERAGE(K27:K46)</f>
        <v>38.077999999999996</v>
      </c>
      <c r="L47" s="175"/>
      <c r="M47" s="174">
        <f>AVERAGE(M27:M46)</f>
        <v>24.322961111111152</v>
      </c>
      <c r="N47" s="175"/>
      <c r="O47" s="174">
        <f>AVERAGE(O27:O46)</f>
        <v>23.427416666666684</v>
      </c>
      <c r="P47" s="175"/>
      <c r="Q47" s="174">
        <f>AVERAGE(Q27:Q46)</f>
        <v>19.326883333333559</v>
      </c>
      <c r="R47" s="175"/>
      <c r="S47" s="174">
        <f>AVERAGE(S27:S46)</f>
        <v>30.214583333333774</v>
      </c>
      <c r="T47" s="322"/>
    </row>
    <row r="48" spans="1:20" s="181" customFormat="1">
      <c r="B48" s="389" t="s">
        <v>429</v>
      </c>
      <c r="C48" s="404"/>
      <c r="D48" s="418"/>
      <c r="E48" s="177">
        <f>MIN(E27:E46)</f>
        <v>3.3616999999999999</v>
      </c>
      <c r="F48" s="179"/>
      <c r="G48" s="177">
        <f>MIN(G27:G46)</f>
        <v>1.7583</v>
      </c>
      <c r="H48" s="179"/>
      <c r="I48" s="178">
        <f>MIN(I27:I46)</f>
        <v>4.2983000000000002</v>
      </c>
      <c r="J48" s="180"/>
      <c r="K48" s="178">
        <f>MIN(K27:K46)</f>
        <v>4</v>
      </c>
      <c r="L48" s="180"/>
      <c r="M48" s="178">
        <f>MIN(M27:M46)</f>
        <v>15.926666666666712</v>
      </c>
      <c r="N48" s="180"/>
      <c r="O48" s="178">
        <f>MIN(O27:O46)</f>
        <v>19.026666666666696</v>
      </c>
      <c r="P48" s="180"/>
      <c r="Q48" s="178">
        <f>MIN(Q27:Q46)</f>
        <v>13.255000000000223</v>
      </c>
      <c r="R48" s="180"/>
      <c r="S48" s="178">
        <f>MIN(S27:S46)</f>
        <v>13.163333333333764</v>
      </c>
      <c r="T48" s="180"/>
    </row>
    <row r="49" spans="1:32" s="181" customFormat="1">
      <c r="B49" s="389" t="s">
        <v>430</v>
      </c>
      <c r="C49" s="404"/>
      <c r="D49" s="418"/>
      <c r="E49" s="177">
        <f>MAX(E27:E46)</f>
        <v>32.828899999999997</v>
      </c>
      <c r="F49" s="179"/>
      <c r="G49" s="177">
        <f>MAX(G27:G46)</f>
        <v>22.395</v>
      </c>
      <c r="H49" s="179"/>
      <c r="I49" s="178">
        <f>MAX(I27:I46)</f>
        <v>20.603300000000001</v>
      </c>
      <c r="J49" s="180"/>
      <c r="K49" s="178">
        <f>MAX(K27:K46)</f>
        <v>61.021700000000003</v>
      </c>
      <c r="L49" s="180"/>
      <c r="M49" s="178">
        <f>MAX(M27:M46)</f>
        <v>27.400000000000045</v>
      </c>
      <c r="N49" s="180"/>
      <c r="O49" s="178">
        <f>MAX(O27:O46)</f>
        <v>33.68833333333334</v>
      </c>
      <c r="P49" s="180"/>
      <c r="Q49" s="178">
        <f>MAX(Q27:Q46)</f>
        <v>25.87166666666689</v>
      </c>
      <c r="R49" s="180"/>
      <c r="S49" s="178">
        <f>MAX(S27:S46)</f>
        <v>40.561666666667115</v>
      </c>
      <c r="T49" s="180"/>
      <c r="AA49" s="181" t="s">
        <v>3</v>
      </c>
    </row>
    <row r="50" spans="1:32" s="166" customFormat="1" ht="13.8" thickBot="1">
      <c r="B50" s="390" t="s">
        <v>431</v>
      </c>
      <c r="C50" s="405"/>
      <c r="D50" s="419"/>
      <c r="E50" s="183">
        <f>E49-E48</f>
        <v>29.467199999999998</v>
      </c>
      <c r="F50" s="184"/>
      <c r="G50" s="183">
        <f>G49-G48</f>
        <v>20.636700000000001</v>
      </c>
      <c r="H50" s="184"/>
      <c r="I50" s="185">
        <f>I49-I48</f>
        <v>16.305</v>
      </c>
      <c r="J50" s="186"/>
      <c r="K50" s="185">
        <f>K49-K48</f>
        <v>57.021700000000003</v>
      </c>
      <c r="L50" s="186"/>
      <c r="M50" s="185">
        <f>M49-M48</f>
        <v>11.473333333333333</v>
      </c>
      <c r="N50" s="186"/>
      <c r="O50" s="185">
        <f>O49-O48</f>
        <v>14.661666666666644</v>
      </c>
      <c r="P50" s="186"/>
      <c r="Q50" s="185">
        <f>Q49-Q48</f>
        <v>12.616666666666667</v>
      </c>
      <c r="R50" s="186"/>
      <c r="S50" s="185">
        <f>S49-S48</f>
        <v>27.398333333333351</v>
      </c>
      <c r="T50" s="186"/>
    </row>
    <row r="51" spans="1:32" s="248" customFormat="1" ht="45" customHeight="1">
      <c r="B51" s="486" t="s">
        <v>524</v>
      </c>
      <c r="C51" s="486"/>
      <c r="D51" s="486"/>
      <c r="E51" s="486"/>
      <c r="F51" s="486"/>
      <c r="G51" s="486"/>
      <c r="H51" s="486"/>
      <c r="I51" s="486"/>
      <c r="J51" s="486"/>
      <c r="K51" s="486"/>
      <c r="L51" s="486"/>
      <c r="M51" s="486"/>
      <c r="N51" s="486"/>
      <c r="O51" s="486"/>
      <c r="P51" s="486"/>
      <c r="Q51" s="486"/>
      <c r="R51" s="486"/>
      <c r="S51" s="486"/>
      <c r="T51" s="486"/>
      <c r="AF51" s="248" t="s">
        <v>3</v>
      </c>
    </row>
    <row r="52" spans="1:32" s="166" customFormat="1" ht="30" customHeight="1" thickBot="1">
      <c r="B52" s="500" t="s">
        <v>545</v>
      </c>
      <c r="C52" s="500"/>
      <c r="D52" s="500"/>
      <c r="E52" s="500"/>
      <c r="F52" s="500"/>
      <c r="G52" s="500"/>
      <c r="H52" s="500"/>
      <c r="I52" s="500"/>
      <c r="J52" s="500"/>
      <c r="K52" s="500"/>
      <c r="L52" s="500"/>
      <c r="M52" s="500"/>
      <c r="N52" s="500"/>
      <c r="O52" s="500"/>
      <c r="P52" s="500"/>
      <c r="Q52" s="500"/>
      <c r="R52" s="500"/>
      <c r="S52" s="500"/>
      <c r="T52" s="500"/>
    </row>
    <row r="53" spans="1:32" s="163" customFormat="1" ht="19.95" customHeight="1">
      <c r="B53" s="1" t="s">
        <v>0</v>
      </c>
      <c r="C53" s="462" t="s">
        <v>505</v>
      </c>
      <c r="D53" s="160" t="s">
        <v>21</v>
      </c>
      <c r="E53" s="477" t="s">
        <v>506</v>
      </c>
      <c r="F53" s="478"/>
      <c r="G53" s="478"/>
      <c r="H53" s="478"/>
      <c r="I53" s="478"/>
      <c r="J53" s="478"/>
      <c r="K53" s="478"/>
      <c r="L53" s="478"/>
      <c r="M53" s="478"/>
      <c r="N53" s="478"/>
      <c r="O53" s="478"/>
      <c r="P53" s="478"/>
      <c r="Q53" s="478"/>
      <c r="R53" s="478"/>
      <c r="S53" s="478"/>
      <c r="T53" s="479"/>
    </row>
    <row r="54" spans="1:32" s="163" customFormat="1" ht="19.95" customHeight="1">
      <c r="B54" s="13"/>
      <c r="C54" s="162"/>
      <c r="D54" s="162"/>
      <c r="E54" s="480" t="s">
        <v>83</v>
      </c>
      <c r="F54" s="482"/>
      <c r="G54" s="482"/>
      <c r="H54" s="482"/>
      <c r="I54" s="482"/>
      <c r="J54" s="482"/>
      <c r="K54" s="482"/>
      <c r="L54" s="482"/>
      <c r="M54" s="480" t="s">
        <v>84</v>
      </c>
      <c r="N54" s="482"/>
      <c r="O54" s="482"/>
      <c r="P54" s="482"/>
      <c r="Q54" s="482"/>
      <c r="R54" s="482"/>
      <c r="S54" s="482"/>
      <c r="T54" s="501"/>
    </row>
    <row r="55" spans="1:32" s="163" customFormat="1" ht="19.8" customHeight="1" thickBot="1">
      <c r="B55" s="2"/>
      <c r="C55" s="161"/>
      <c r="D55" s="161"/>
      <c r="E55" s="480" t="s">
        <v>428</v>
      </c>
      <c r="F55" s="481"/>
      <c r="G55" s="482" t="s">
        <v>427</v>
      </c>
      <c r="H55" s="481"/>
      <c r="I55" s="482" t="s">
        <v>426</v>
      </c>
      <c r="J55" s="481"/>
      <c r="K55" s="482" t="s">
        <v>425</v>
      </c>
      <c r="L55" s="481"/>
      <c r="M55" s="480" t="s">
        <v>428</v>
      </c>
      <c r="N55" s="481"/>
      <c r="O55" s="482" t="s">
        <v>427</v>
      </c>
      <c r="P55" s="481"/>
      <c r="Q55" s="482" t="s">
        <v>426</v>
      </c>
      <c r="R55" s="481"/>
      <c r="S55" s="482" t="s">
        <v>425</v>
      </c>
      <c r="T55" s="484"/>
    </row>
    <row r="56" spans="1:32" s="166" customFormat="1">
      <c r="B56" s="392" t="s">
        <v>449</v>
      </c>
      <c r="C56" s="407"/>
      <c r="D56" s="407"/>
      <c r="E56" s="246"/>
      <c r="F56" s="195"/>
      <c r="G56" s="246"/>
      <c r="H56" s="195"/>
      <c r="I56" s="247"/>
      <c r="J56" s="196"/>
      <c r="K56" s="247"/>
      <c r="L56" s="196"/>
      <c r="M56" s="247"/>
      <c r="N56" s="196"/>
      <c r="O56" s="247"/>
      <c r="P56" s="196"/>
      <c r="Q56" s="247"/>
      <c r="R56" s="196"/>
      <c r="S56" s="247"/>
      <c r="T56" s="196"/>
    </row>
    <row r="57" spans="1:32">
      <c r="A57" s="3" t="s">
        <v>312</v>
      </c>
      <c r="B57" s="339" t="str">
        <f t="shared" ref="B57:B85" si="6">VLOOKUP(A57,VL_CCVT,4,FALSE)</f>
        <v>FIXatioN</v>
      </c>
      <c r="C57" s="164" t="str">
        <f t="shared" ref="C57:C85" si="7">VLOOKUP(A57,VL_CCVT,3,FALSE)</f>
        <v>Clover, Balansa</v>
      </c>
      <c r="D57" s="165" t="str">
        <f t="shared" ref="D57:D85" si="8">VLOOKUP(A57,VL_CCVT,2,FALSE)</f>
        <v>Legume</v>
      </c>
      <c r="E57" s="260">
        <v>3.3628</v>
      </c>
      <c r="F57" s="168" t="s">
        <v>230</v>
      </c>
      <c r="G57" s="260">
        <v>0.71330000000000005</v>
      </c>
      <c r="H57" s="168" t="s">
        <v>357</v>
      </c>
      <c r="I57" s="260">
        <v>8.9932999999999996</v>
      </c>
      <c r="J57" s="168" t="s">
        <v>364</v>
      </c>
      <c r="K57" s="260">
        <v>0.38169999999999998</v>
      </c>
      <c r="L57" s="168" t="s">
        <v>155</v>
      </c>
      <c r="M57" s="260">
        <v>12.298333333333385</v>
      </c>
      <c r="N57" s="168" t="s">
        <v>139</v>
      </c>
      <c r="O57" s="260">
        <v>9.5700000000000411</v>
      </c>
      <c r="P57" s="168" t="s">
        <v>151</v>
      </c>
      <c r="Q57" s="260">
        <v>20.570000000000235</v>
      </c>
      <c r="R57" s="168" t="s">
        <v>120</v>
      </c>
      <c r="S57" s="260">
        <v>6.7550000000003525</v>
      </c>
      <c r="T57" s="323" t="s">
        <v>123</v>
      </c>
    </row>
    <row r="58" spans="1:32">
      <c r="A58" s="3" t="s">
        <v>321</v>
      </c>
      <c r="B58" s="340" t="str">
        <f t="shared" si="6"/>
        <v>Paradana</v>
      </c>
      <c r="C58" s="28" t="str">
        <f t="shared" si="7"/>
        <v>Clover, Balansa</v>
      </c>
      <c r="D58" s="29" t="str">
        <f t="shared" si="8"/>
        <v>Legume</v>
      </c>
      <c r="E58" s="261">
        <v>1.9950000000000001</v>
      </c>
      <c r="F58" s="170" t="s">
        <v>144</v>
      </c>
      <c r="G58" s="261">
        <v>0.24</v>
      </c>
      <c r="H58" s="170" t="s">
        <v>386</v>
      </c>
      <c r="I58" s="261">
        <v>5.3766999999999996</v>
      </c>
      <c r="J58" s="170" t="s">
        <v>411</v>
      </c>
      <c r="K58" s="261">
        <v>0.36830000000000002</v>
      </c>
      <c r="L58" s="170" t="s">
        <v>230</v>
      </c>
      <c r="M58" s="261">
        <v>8.8994444444444785</v>
      </c>
      <c r="N58" s="170" t="s">
        <v>145</v>
      </c>
      <c r="O58" s="261">
        <v>9.9933333333333714</v>
      </c>
      <c r="P58" s="170" t="s">
        <v>238</v>
      </c>
      <c r="Q58" s="261">
        <v>13.473333333333596</v>
      </c>
      <c r="R58" s="170" t="s">
        <v>114</v>
      </c>
      <c r="S58" s="261">
        <v>3.2316666666670226</v>
      </c>
      <c r="T58" s="324" t="s">
        <v>230</v>
      </c>
    </row>
    <row r="59" spans="1:32">
      <c r="A59" s="3" t="s">
        <v>291</v>
      </c>
      <c r="B59" s="339" t="str">
        <f t="shared" si="6"/>
        <v>Viper</v>
      </c>
      <c r="C59" s="164" t="str">
        <f t="shared" si="7"/>
        <v>Clover, Balansa</v>
      </c>
      <c r="D59" s="165" t="str">
        <f t="shared" si="8"/>
        <v>Legume</v>
      </c>
      <c r="E59" s="260">
        <v>2.3593999999999999</v>
      </c>
      <c r="F59" s="168" t="s">
        <v>230</v>
      </c>
      <c r="G59" s="260">
        <v>0.27829999999999999</v>
      </c>
      <c r="H59" s="168" t="s">
        <v>352</v>
      </c>
      <c r="I59" s="260">
        <v>5.5766999999999998</v>
      </c>
      <c r="J59" s="168" t="s">
        <v>407</v>
      </c>
      <c r="K59" s="260">
        <v>1.2233000000000001</v>
      </c>
      <c r="L59" s="168" t="s">
        <v>256</v>
      </c>
      <c r="M59" s="260">
        <v>16.239444444444505</v>
      </c>
      <c r="N59" s="168" t="s">
        <v>171</v>
      </c>
      <c r="O59" s="260">
        <v>10.343333333333367</v>
      </c>
      <c r="P59" s="168" t="s">
        <v>238</v>
      </c>
      <c r="Q59" s="260">
        <v>17.703333333333568</v>
      </c>
      <c r="R59" s="168" t="s">
        <v>390</v>
      </c>
      <c r="S59" s="260">
        <v>20.671666666667079</v>
      </c>
      <c r="T59" s="323" t="s">
        <v>416</v>
      </c>
    </row>
    <row r="60" spans="1:32">
      <c r="A60" s="3" t="s">
        <v>329</v>
      </c>
      <c r="B60" s="340" t="str">
        <f t="shared" si="6"/>
        <v>Balady</v>
      </c>
      <c r="C60" s="28" t="str">
        <f t="shared" si="7"/>
        <v>Clover, Berseem</v>
      </c>
      <c r="D60" s="29" t="str">
        <f t="shared" si="8"/>
        <v>Legume</v>
      </c>
      <c r="E60" s="261">
        <v>0.95720000000000005</v>
      </c>
      <c r="F60" s="170" t="s">
        <v>156</v>
      </c>
      <c r="G60" s="261">
        <v>0.93500000000000005</v>
      </c>
      <c r="H60" s="170" t="s">
        <v>392</v>
      </c>
      <c r="I60" s="261">
        <v>1.81</v>
      </c>
      <c r="J60" s="170" t="s">
        <v>386</v>
      </c>
      <c r="K60" s="261">
        <v>0.12670000000000001</v>
      </c>
      <c r="L60" s="170" t="s">
        <v>246</v>
      </c>
      <c r="M60" s="261">
        <v>4.5116666666667165</v>
      </c>
      <c r="N60" s="170" t="s">
        <v>261</v>
      </c>
      <c r="O60" s="261">
        <v>3.2583333333333631</v>
      </c>
      <c r="P60" s="170" t="s">
        <v>263</v>
      </c>
      <c r="Q60" s="261">
        <v>9.0700000000002525</v>
      </c>
      <c r="R60" s="170" t="s">
        <v>255</v>
      </c>
      <c r="S60" s="261">
        <v>1.2066666666670223</v>
      </c>
      <c r="T60" s="324" t="s">
        <v>246</v>
      </c>
    </row>
    <row r="61" spans="1:32">
      <c r="A61" s="3" t="s">
        <v>315</v>
      </c>
      <c r="B61" s="339" t="str">
        <f t="shared" si="6"/>
        <v>Frosty</v>
      </c>
      <c r="C61" s="164" t="str">
        <f t="shared" si="7"/>
        <v>Clover, Berseem</v>
      </c>
      <c r="D61" s="165" t="str">
        <f t="shared" si="8"/>
        <v>Legume</v>
      </c>
      <c r="E61" s="260">
        <v>1.8622000000000001</v>
      </c>
      <c r="F61" s="168" t="s">
        <v>246</v>
      </c>
      <c r="G61" s="260">
        <v>0.9</v>
      </c>
      <c r="H61" s="168" t="s">
        <v>357</v>
      </c>
      <c r="I61" s="260">
        <v>4.4983000000000004</v>
      </c>
      <c r="J61" s="168" t="s">
        <v>134</v>
      </c>
      <c r="K61" s="260">
        <v>0.1883</v>
      </c>
      <c r="L61" s="168" t="s">
        <v>230</v>
      </c>
      <c r="M61" s="260">
        <v>12.761666666666722</v>
      </c>
      <c r="N61" s="168" t="s">
        <v>139</v>
      </c>
      <c r="O61" s="260">
        <v>11.966666666666688</v>
      </c>
      <c r="P61" s="168" t="s">
        <v>121</v>
      </c>
      <c r="Q61" s="260">
        <v>22.003333333333583</v>
      </c>
      <c r="R61" s="168" t="s">
        <v>98</v>
      </c>
      <c r="S61" s="260">
        <v>4.3150000000003512</v>
      </c>
      <c r="T61" s="323" t="s">
        <v>218</v>
      </c>
    </row>
    <row r="62" spans="1:32">
      <c r="A62" s="3" t="s">
        <v>292</v>
      </c>
      <c r="B62" s="340" t="str">
        <f t="shared" si="6"/>
        <v>AU Sunrise</v>
      </c>
      <c r="C62" s="28" t="str">
        <f t="shared" si="7"/>
        <v>Clover, Crimson</v>
      </c>
      <c r="D62" s="29" t="str">
        <f t="shared" si="8"/>
        <v>Legume</v>
      </c>
      <c r="E62" s="261">
        <v>6.0556000000000001</v>
      </c>
      <c r="F62" s="170" t="s">
        <v>184</v>
      </c>
      <c r="G62" s="261">
        <v>2.9449999999999998</v>
      </c>
      <c r="H62" s="170" t="s">
        <v>202</v>
      </c>
      <c r="I62" s="261">
        <v>8.0716999999999999</v>
      </c>
      <c r="J62" s="170" t="s">
        <v>363</v>
      </c>
      <c r="K62" s="261">
        <v>7.15</v>
      </c>
      <c r="L62" s="170" t="s">
        <v>193</v>
      </c>
      <c r="M62" s="261">
        <v>27.283888888888935</v>
      </c>
      <c r="N62" s="170" t="s">
        <v>97</v>
      </c>
      <c r="O62" s="261">
        <v>15.38666666666669</v>
      </c>
      <c r="P62" s="170" t="s">
        <v>378</v>
      </c>
      <c r="Q62" s="261">
        <v>35.928333333333555</v>
      </c>
      <c r="R62" s="170" t="s">
        <v>183</v>
      </c>
      <c r="S62" s="261">
        <v>30.536666666667092</v>
      </c>
      <c r="T62" s="324" t="s">
        <v>418</v>
      </c>
    </row>
    <row r="63" spans="1:32">
      <c r="A63" s="3" t="s">
        <v>297</v>
      </c>
      <c r="B63" s="339" t="str">
        <f t="shared" si="6"/>
        <v>Bolsena</v>
      </c>
      <c r="C63" s="164" t="str">
        <f t="shared" si="7"/>
        <v>Clover, Crimson</v>
      </c>
      <c r="D63" s="165" t="str">
        <f t="shared" si="8"/>
        <v>Legume</v>
      </c>
      <c r="E63" s="260">
        <v>5.0293999999999999</v>
      </c>
      <c r="F63" s="168" t="s">
        <v>96</v>
      </c>
      <c r="G63" s="260">
        <v>2.7033</v>
      </c>
      <c r="H63" s="168" t="s">
        <v>94</v>
      </c>
      <c r="I63" s="260">
        <v>7.2967000000000004</v>
      </c>
      <c r="J63" s="168" t="s">
        <v>363</v>
      </c>
      <c r="K63" s="260">
        <v>5.0883000000000003</v>
      </c>
      <c r="L63" s="168" t="s">
        <v>395</v>
      </c>
      <c r="M63" s="260">
        <v>25.80166666666673</v>
      </c>
      <c r="N63" s="168" t="s">
        <v>97</v>
      </c>
      <c r="O63" s="260">
        <v>19.046666666666695</v>
      </c>
      <c r="P63" s="168" t="s">
        <v>350</v>
      </c>
      <c r="Q63" s="260">
        <v>35.930000000000213</v>
      </c>
      <c r="R63" s="168" t="s">
        <v>183</v>
      </c>
      <c r="S63" s="260">
        <v>22.428333333333747</v>
      </c>
      <c r="T63" s="323" t="s">
        <v>370</v>
      </c>
    </row>
    <row r="64" spans="1:32">
      <c r="A64" s="3" t="s">
        <v>294</v>
      </c>
      <c r="B64" s="340" t="str">
        <f t="shared" si="6"/>
        <v xml:space="preserve">Dixie </v>
      </c>
      <c r="C64" s="28" t="str">
        <f t="shared" si="7"/>
        <v>Clover, Crimson</v>
      </c>
      <c r="D64" s="29" t="str">
        <f t="shared" si="8"/>
        <v>Legume</v>
      </c>
      <c r="E64" s="261">
        <v>5.9993999999999996</v>
      </c>
      <c r="F64" s="170" t="s">
        <v>136</v>
      </c>
      <c r="G64" s="261">
        <v>4.4482999999999997</v>
      </c>
      <c r="H64" s="170" t="s">
        <v>365</v>
      </c>
      <c r="I64" s="261">
        <v>7.1</v>
      </c>
      <c r="J64" s="170" t="s">
        <v>351</v>
      </c>
      <c r="K64" s="261">
        <v>6.45</v>
      </c>
      <c r="L64" s="170" t="s">
        <v>209</v>
      </c>
      <c r="M64" s="261">
        <v>23.091666666666711</v>
      </c>
      <c r="N64" s="170" t="s">
        <v>107</v>
      </c>
      <c r="O64" s="261">
        <v>10.276666666666699</v>
      </c>
      <c r="P64" s="170" t="s">
        <v>238</v>
      </c>
      <c r="Q64" s="261">
        <v>33.52833333333357</v>
      </c>
      <c r="R64" s="170" t="s">
        <v>111</v>
      </c>
      <c r="S64" s="261">
        <v>25.470000000000411</v>
      </c>
      <c r="T64" s="324" t="s">
        <v>417</v>
      </c>
    </row>
    <row r="65" spans="1:20">
      <c r="A65" s="3" t="s">
        <v>299</v>
      </c>
      <c r="B65" s="339" t="str">
        <f t="shared" si="6"/>
        <v>Kentucky Pride</v>
      </c>
      <c r="C65" s="164" t="str">
        <f t="shared" si="7"/>
        <v>Clover, Crimson</v>
      </c>
      <c r="D65" s="165" t="str">
        <f t="shared" si="8"/>
        <v>Legume</v>
      </c>
      <c r="E65" s="260">
        <v>5.0978000000000003</v>
      </c>
      <c r="F65" s="168" t="s">
        <v>206</v>
      </c>
      <c r="G65" s="260">
        <v>2.8650000000000002</v>
      </c>
      <c r="H65" s="168" t="s">
        <v>390</v>
      </c>
      <c r="I65" s="260">
        <v>7.9482999999999997</v>
      </c>
      <c r="J65" s="168" t="s">
        <v>361</v>
      </c>
      <c r="K65" s="260">
        <v>4.4800000000000004</v>
      </c>
      <c r="L65" s="168" t="s">
        <v>206</v>
      </c>
      <c r="M65" s="260">
        <v>24.349444444444472</v>
      </c>
      <c r="N65" s="168" t="s">
        <v>117</v>
      </c>
      <c r="O65" s="260">
        <v>10.628333333333359</v>
      </c>
      <c r="P65" s="168" t="s">
        <v>243</v>
      </c>
      <c r="Q65" s="260">
        <v>32.766666666666907</v>
      </c>
      <c r="R65" s="168" t="s">
        <v>192</v>
      </c>
      <c r="S65" s="260">
        <v>29.653333333333695</v>
      </c>
      <c r="T65" s="323" t="s">
        <v>418</v>
      </c>
    </row>
    <row r="66" spans="1:20">
      <c r="A66" s="3" t="s">
        <v>275</v>
      </c>
      <c r="B66" s="340" t="str">
        <f t="shared" si="6"/>
        <v>SECCM18</v>
      </c>
      <c r="C66" s="28" t="str">
        <f t="shared" si="7"/>
        <v>Clover, Crimson</v>
      </c>
      <c r="D66" s="29" t="str">
        <f t="shared" si="8"/>
        <v>Legume</v>
      </c>
      <c r="E66" s="261">
        <v>6.7032999999999996</v>
      </c>
      <c r="F66" s="170" t="s">
        <v>96</v>
      </c>
      <c r="G66" s="261">
        <v>1.865</v>
      </c>
      <c r="H66" s="170" t="s">
        <v>135</v>
      </c>
      <c r="I66" s="261">
        <v>8.56</v>
      </c>
      <c r="J66" s="170" t="s">
        <v>344</v>
      </c>
      <c r="K66" s="261">
        <v>9.6850000000000005</v>
      </c>
      <c r="L66" s="170" t="s">
        <v>193</v>
      </c>
      <c r="M66" s="261">
        <v>27.968333333333433</v>
      </c>
      <c r="N66" s="170" t="s">
        <v>97</v>
      </c>
      <c r="O66" s="261">
        <v>13.006666666666687</v>
      </c>
      <c r="P66" s="170" t="s">
        <v>355</v>
      </c>
      <c r="Q66" s="261">
        <v>38.620000000000189</v>
      </c>
      <c r="R66" s="170" t="s">
        <v>97</v>
      </c>
      <c r="S66" s="261">
        <v>32.278333333333791</v>
      </c>
      <c r="T66" s="324" t="s">
        <v>107</v>
      </c>
    </row>
    <row r="67" spans="1:20">
      <c r="A67" s="3" t="s">
        <v>311</v>
      </c>
      <c r="B67" s="339" t="str">
        <f t="shared" si="6"/>
        <v>White Cloud</v>
      </c>
      <c r="C67" s="164" t="str">
        <f t="shared" si="7"/>
        <v>Clover, Crimson</v>
      </c>
      <c r="D67" s="165" t="str">
        <f t="shared" si="8"/>
        <v>Legume</v>
      </c>
      <c r="E67" s="260">
        <v>6.1844000000000001</v>
      </c>
      <c r="F67" s="168" t="s">
        <v>241</v>
      </c>
      <c r="G67" s="260">
        <v>3.4217</v>
      </c>
      <c r="H67" s="168" t="s">
        <v>94</v>
      </c>
      <c r="I67" s="260">
        <v>8.8082999999999991</v>
      </c>
      <c r="J67" s="168" t="s">
        <v>384</v>
      </c>
      <c r="K67" s="260">
        <v>6.3232999999999997</v>
      </c>
      <c r="L67" s="168" t="s">
        <v>209</v>
      </c>
      <c r="M67" s="260">
        <v>20.817777777781139</v>
      </c>
      <c r="N67" s="168" t="s">
        <v>228</v>
      </c>
      <c r="O67" s="260">
        <v>13.178333333333544</v>
      </c>
      <c r="P67" s="168" t="s">
        <v>376</v>
      </c>
      <c r="Q67" s="260">
        <v>33.850000000002545</v>
      </c>
      <c r="R67" s="168" t="s">
        <v>222</v>
      </c>
      <c r="S67" s="260">
        <v>15.425000000003255</v>
      </c>
      <c r="T67" s="323" t="s">
        <v>368</v>
      </c>
    </row>
    <row r="68" spans="1:20">
      <c r="A68" s="3" t="s">
        <v>324</v>
      </c>
      <c r="B68" s="340" t="str">
        <f t="shared" si="6"/>
        <v>Big Red</v>
      </c>
      <c r="C68" s="28" t="str">
        <f t="shared" si="7"/>
        <v>Clover, Red</v>
      </c>
      <c r="D68" s="29" t="str">
        <f t="shared" si="8"/>
        <v>Legume</v>
      </c>
      <c r="E68" s="261">
        <v>2.6339000000000001</v>
      </c>
      <c r="F68" s="170" t="s">
        <v>143</v>
      </c>
      <c r="G68" s="261">
        <v>0.67</v>
      </c>
      <c r="H68" s="170" t="s">
        <v>391</v>
      </c>
      <c r="I68" s="261">
        <v>5.8266999999999998</v>
      </c>
      <c r="J68" s="170" t="s">
        <v>411</v>
      </c>
      <c r="K68" s="261">
        <v>1.405</v>
      </c>
      <c r="L68" s="170" t="s">
        <v>139</v>
      </c>
      <c r="M68" s="261">
        <v>7.1416666666667172</v>
      </c>
      <c r="N68" s="170" t="s">
        <v>256</v>
      </c>
      <c r="O68" s="261">
        <v>5.9233333333333693</v>
      </c>
      <c r="P68" s="170" t="s">
        <v>257</v>
      </c>
      <c r="Q68" s="261">
        <v>10.746666666666922</v>
      </c>
      <c r="R68" s="170" t="s">
        <v>159</v>
      </c>
      <c r="S68" s="261">
        <v>4.7550000000003649</v>
      </c>
      <c r="T68" s="324" t="s">
        <v>366</v>
      </c>
    </row>
    <row r="69" spans="1:20">
      <c r="A69" s="3" t="s">
        <v>327</v>
      </c>
      <c r="B69" s="339" t="str">
        <f t="shared" si="6"/>
        <v>Blaze</v>
      </c>
      <c r="C69" s="164" t="str">
        <f t="shared" si="7"/>
        <v>Clover, Red</v>
      </c>
      <c r="D69" s="165" t="str">
        <f t="shared" si="8"/>
        <v>Legume</v>
      </c>
      <c r="E69" s="260">
        <v>2.7978000000000001</v>
      </c>
      <c r="F69" s="168" t="s">
        <v>149</v>
      </c>
      <c r="G69" s="260">
        <v>1.7649999999999999</v>
      </c>
      <c r="H69" s="168" t="s">
        <v>394</v>
      </c>
      <c r="I69" s="260">
        <v>5.0917000000000003</v>
      </c>
      <c r="J69" s="168" t="s">
        <v>413</v>
      </c>
      <c r="K69" s="260">
        <v>1.5367</v>
      </c>
      <c r="L69" s="168" t="s">
        <v>145</v>
      </c>
      <c r="M69" s="260">
        <v>9.3683333333333856</v>
      </c>
      <c r="N69" s="168" t="s">
        <v>145</v>
      </c>
      <c r="O69" s="260">
        <v>7.7933333333333676</v>
      </c>
      <c r="P69" s="168" t="s">
        <v>247</v>
      </c>
      <c r="Q69" s="260">
        <v>12.733333333333601</v>
      </c>
      <c r="R69" s="168" t="s">
        <v>148</v>
      </c>
      <c r="S69" s="260">
        <v>7.5783333333337044</v>
      </c>
      <c r="T69" s="323" t="s">
        <v>123</v>
      </c>
    </row>
    <row r="70" spans="1:20">
      <c r="A70" s="3" t="s">
        <v>320</v>
      </c>
      <c r="B70" s="340" t="str">
        <f t="shared" si="6"/>
        <v>GA9909</v>
      </c>
      <c r="C70" s="28" t="str">
        <f t="shared" si="7"/>
        <v>Clover, Red</v>
      </c>
      <c r="D70" s="29" t="str">
        <f t="shared" si="8"/>
        <v>Legume</v>
      </c>
      <c r="E70" s="261">
        <v>2.5821999999999998</v>
      </c>
      <c r="F70" s="170" t="s">
        <v>155</v>
      </c>
      <c r="G70" s="261">
        <v>0.29330000000000001</v>
      </c>
      <c r="H70" s="170" t="s">
        <v>352</v>
      </c>
      <c r="I70" s="261">
        <v>5.4832999999999998</v>
      </c>
      <c r="J70" s="170" t="s">
        <v>383</v>
      </c>
      <c r="K70" s="261">
        <v>1.97</v>
      </c>
      <c r="L70" s="170" t="s">
        <v>113</v>
      </c>
      <c r="M70" s="261">
        <v>10.832777777777828</v>
      </c>
      <c r="N70" s="170" t="s">
        <v>145</v>
      </c>
      <c r="O70" s="261">
        <v>6.5816666666666954</v>
      </c>
      <c r="P70" s="170" t="s">
        <v>257</v>
      </c>
      <c r="Q70" s="261">
        <v>14.460000000000264</v>
      </c>
      <c r="R70" s="170" t="s">
        <v>114</v>
      </c>
      <c r="S70" s="261">
        <v>11.456666666667068</v>
      </c>
      <c r="T70" s="324" t="s">
        <v>153</v>
      </c>
    </row>
    <row r="71" spans="1:20">
      <c r="A71" s="3" t="s">
        <v>325</v>
      </c>
      <c r="B71" s="339" t="str">
        <f t="shared" si="6"/>
        <v>VNS</v>
      </c>
      <c r="C71" s="164" t="str">
        <f t="shared" si="7"/>
        <v>Clover, Red</v>
      </c>
      <c r="D71" s="165" t="str">
        <f t="shared" si="8"/>
        <v>Legume</v>
      </c>
      <c r="E71" s="260">
        <v>2.9178000000000002</v>
      </c>
      <c r="F71" s="168" t="s">
        <v>155</v>
      </c>
      <c r="G71" s="260">
        <v>4.1399999999999997</v>
      </c>
      <c r="H71" s="168" t="s">
        <v>258</v>
      </c>
      <c r="I71" s="260">
        <v>3.81</v>
      </c>
      <c r="J71" s="168" t="s">
        <v>406</v>
      </c>
      <c r="K71" s="260">
        <v>0.80330000000000001</v>
      </c>
      <c r="L71" s="168" t="s">
        <v>375</v>
      </c>
      <c r="M71" s="260">
        <v>9.3044444444445045</v>
      </c>
      <c r="N71" s="168" t="s">
        <v>145</v>
      </c>
      <c r="O71" s="260">
        <v>7.3733333333333668</v>
      </c>
      <c r="P71" s="168" t="s">
        <v>212</v>
      </c>
      <c r="Q71" s="260">
        <v>14.626666666666924</v>
      </c>
      <c r="R71" s="168" t="s">
        <v>205</v>
      </c>
      <c r="S71" s="260">
        <v>5.9133333333336981</v>
      </c>
      <c r="T71" s="323" t="s">
        <v>201</v>
      </c>
    </row>
    <row r="72" spans="1:20">
      <c r="A72" s="3" t="s">
        <v>273</v>
      </c>
      <c r="B72" s="340" t="str">
        <f t="shared" si="6"/>
        <v>VNS</v>
      </c>
      <c r="C72" s="28" t="str">
        <f t="shared" si="7"/>
        <v>Vetch, Common</v>
      </c>
      <c r="D72" s="29" t="str">
        <f t="shared" si="8"/>
        <v>Legume</v>
      </c>
      <c r="E72" s="261">
        <v>3.5171999999999999</v>
      </c>
      <c r="F72" s="170" t="s">
        <v>98</v>
      </c>
      <c r="G72" s="261">
        <v>2.4533</v>
      </c>
      <c r="H72" s="170" t="s">
        <v>148</v>
      </c>
      <c r="I72" s="261">
        <v>4.7732999999999999</v>
      </c>
      <c r="J72" s="170" t="s">
        <v>399</v>
      </c>
      <c r="K72" s="261">
        <v>3.3250000000000002</v>
      </c>
      <c r="L72" s="170" t="s">
        <v>95</v>
      </c>
      <c r="M72" s="261">
        <v>27.390000000000079</v>
      </c>
      <c r="N72" s="170" t="s">
        <v>97</v>
      </c>
      <c r="O72" s="261">
        <v>29.90333333333334</v>
      </c>
      <c r="P72" s="170" t="s">
        <v>124</v>
      </c>
      <c r="Q72" s="261">
        <v>7.6500000000002117</v>
      </c>
      <c r="R72" s="170" t="s">
        <v>210</v>
      </c>
      <c r="S72" s="261">
        <v>44.616666666667086</v>
      </c>
      <c r="T72" s="324" t="s">
        <v>127</v>
      </c>
    </row>
    <row r="73" spans="1:20">
      <c r="A73" s="3" t="s">
        <v>272</v>
      </c>
      <c r="B73" s="339" t="str">
        <f t="shared" si="6"/>
        <v xml:space="preserve">AU Merit </v>
      </c>
      <c r="C73" s="164" t="str">
        <f t="shared" si="7"/>
        <v>Vetch, Hairy</v>
      </c>
      <c r="D73" s="165" t="str">
        <f t="shared" si="8"/>
        <v>Legume</v>
      </c>
      <c r="E73" s="260">
        <v>6.5034000000000001</v>
      </c>
      <c r="F73" s="168" t="s">
        <v>96</v>
      </c>
      <c r="G73" s="260">
        <v>2.5937000000000001</v>
      </c>
      <c r="H73" s="168" t="s">
        <v>243</v>
      </c>
      <c r="I73" s="260">
        <v>8.4582999999999995</v>
      </c>
      <c r="J73" s="168" t="s">
        <v>160</v>
      </c>
      <c r="K73" s="260">
        <v>8.4582999999999995</v>
      </c>
      <c r="L73" s="168" t="s">
        <v>116</v>
      </c>
      <c r="M73" s="260">
        <v>75.272222222222098</v>
      </c>
      <c r="N73" s="168" t="s">
        <v>162</v>
      </c>
      <c r="O73" s="260">
        <v>71.776666666666699</v>
      </c>
      <c r="P73" s="168" t="s">
        <v>161</v>
      </c>
      <c r="Q73" s="260">
        <v>69.338333333333622</v>
      </c>
      <c r="R73" s="168" t="s">
        <v>162</v>
      </c>
      <c r="S73" s="260">
        <v>84.701666666667009</v>
      </c>
      <c r="T73" s="323" t="s">
        <v>162</v>
      </c>
    </row>
    <row r="74" spans="1:20">
      <c r="A74" s="3" t="s">
        <v>282</v>
      </c>
      <c r="B74" s="340" t="str">
        <f t="shared" si="6"/>
        <v>Patagonia Inta</v>
      </c>
      <c r="C74" s="28" t="str">
        <f t="shared" si="7"/>
        <v>Vetch, Hairy</v>
      </c>
      <c r="D74" s="29" t="str">
        <f t="shared" si="8"/>
        <v>Legume</v>
      </c>
      <c r="E74" s="261">
        <v>5.0944000000000003</v>
      </c>
      <c r="F74" s="170" t="s">
        <v>96</v>
      </c>
      <c r="G74" s="261">
        <v>3.6082999999999998</v>
      </c>
      <c r="H74" s="170" t="s">
        <v>368</v>
      </c>
      <c r="I74" s="261">
        <v>7.0732999999999997</v>
      </c>
      <c r="J74" s="170" t="s">
        <v>351</v>
      </c>
      <c r="K74" s="261">
        <v>4.6017000000000001</v>
      </c>
      <c r="L74" s="170" t="s">
        <v>129</v>
      </c>
      <c r="M74" s="261">
        <v>70.546666666666596</v>
      </c>
      <c r="N74" s="170" t="s">
        <v>162</v>
      </c>
      <c r="O74" s="261">
        <v>77.051666666666705</v>
      </c>
      <c r="P74" s="170" t="s">
        <v>162</v>
      </c>
      <c r="Q74" s="261">
        <v>61.231666666666953</v>
      </c>
      <c r="R74" s="170" t="s">
        <v>161</v>
      </c>
      <c r="S74" s="261">
        <v>73.356666666667024</v>
      </c>
      <c r="T74" s="324" t="s">
        <v>161</v>
      </c>
    </row>
    <row r="75" spans="1:20">
      <c r="A75" s="3" t="s">
        <v>281</v>
      </c>
      <c r="B75" s="339" t="str">
        <f t="shared" si="6"/>
        <v>Purple Bounty</v>
      </c>
      <c r="C75" s="164" t="str">
        <f t="shared" si="7"/>
        <v>Vetch, Hairy</v>
      </c>
      <c r="D75" s="165" t="str">
        <f t="shared" si="8"/>
        <v>Legume</v>
      </c>
      <c r="E75" s="260">
        <v>2.7383000000000002</v>
      </c>
      <c r="F75" s="168" t="s">
        <v>103</v>
      </c>
      <c r="G75" s="260">
        <v>1.4650000000000001</v>
      </c>
      <c r="H75" s="168" t="s">
        <v>151</v>
      </c>
      <c r="I75" s="260">
        <v>3.74</v>
      </c>
      <c r="J75" s="168" t="s">
        <v>400</v>
      </c>
      <c r="K75" s="260">
        <v>3.01</v>
      </c>
      <c r="L75" s="168" t="s">
        <v>108</v>
      </c>
      <c r="M75" s="260">
        <v>50.492222222222253</v>
      </c>
      <c r="N75" s="168" t="s">
        <v>163</v>
      </c>
      <c r="O75" s="260">
        <v>46.976666666666702</v>
      </c>
      <c r="P75" s="168" t="s">
        <v>185</v>
      </c>
      <c r="Q75" s="260">
        <v>49.216666666666882</v>
      </c>
      <c r="R75" s="168" t="s">
        <v>174</v>
      </c>
      <c r="S75" s="260">
        <v>55.283333333333758</v>
      </c>
      <c r="T75" s="323" t="s">
        <v>214</v>
      </c>
    </row>
    <row r="76" spans="1:20">
      <c r="A76" s="3" t="s">
        <v>296</v>
      </c>
      <c r="B76" s="340" t="str">
        <f t="shared" si="6"/>
        <v>Villana</v>
      </c>
      <c r="C76" s="28" t="str">
        <f t="shared" si="7"/>
        <v>Vetch, Hairy</v>
      </c>
      <c r="D76" s="29" t="str">
        <f t="shared" si="8"/>
        <v>Legume</v>
      </c>
      <c r="E76" s="261">
        <v>2.4950000000000001</v>
      </c>
      <c r="F76" s="170" t="s">
        <v>221</v>
      </c>
      <c r="G76" s="261">
        <v>1.5333000000000001</v>
      </c>
      <c r="H76" s="170" t="s">
        <v>238</v>
      </c>
      <c r="I76" s="261">
        <v>4.0416999999999996</v>
      </c>
      <c r="J76" s="170" t="s">
        <v>398</v>
      </c>
      <c r="K76" s="261">
        <v>1.91</v>
      </c>
      <c r="L76" s="170" t="s">
        <v>113</v>
      </c>
      <c r="M76" s="261">
        <v>40.215555555555596</v>
      </c>
      <c r="N76" s="170" t="s">
        <v>112</v>
      </c>
      <c r="O76" s="261">
        <v>48.448333333333352</v>
      </c>
      <c r="P76" s="170" t="s">
        <v>140</v>
      </c>
      <c r="Q76" s="261">
        <v>35.416666666666899</v>
      </c>
      <c r="R76" s="170" t="s">
        <v>122</v>
      </c>
      <c r="S76" s="261">
        <v>36.781666666667064</v>
      </c>
      <c r="T76" s="324" t="s">
        <v>379</v>
      </c>
    </row>
    <row r="77" spans="1:20">
      <c r="A77" s="3" t="s">
        <v>289</v>
      </c>
      <c r="B77" s="339" t="str">
        <f t="shared" si="6"/>
        <v>WinterKing</v>
      </c>
      <c r="C77" s="164" t="str">
        <f t="shared" si="7"/>
        <v>Vetch, Hairy</v>
      </c>
      <c r="D77" s="165" t="str">
        <f t="shared" si="8"/>
        <v>Legume</v>
      </c>
      <c r="E77" s="260">
        <v>3.1456</v>
      </c>
      <c r="F77" s="168" t="s">
        <v>98</v>
      </c>
      <c r="G77" s="260">
        <v>2.3332999999999999</v>
      </c>
      <c r="H77" s="168" t="s">
        <v>202</v>
      </c>
      <c r="I77" s="260">
        <v>4.26</v>
      </c>
      <c r="J77" s="168" t="s">
        <v>134</v>
      </c>
      <c r="K77" s="260">
        <v>2.8433000000000002</v>
      </c>
      <c r="L77" s="168" t="s">
        <v>108</v>
      </c>
      <c r="M77" s="260">
        <v>52.984722222222246</v>
      </c>
      <c r="N77" s="168" t="s">
        <v>166</v>
      </c>
      <c r="O77" s="260">
        <v>65.488333333333358</v>
      </c>
      <c r="P77" s="168" t="s">
        <v>163</v>
      </c>
      <c r="Q77" s="260">
        <v>52.946666666666886</v>
      </c>
      <c r="R77" s="168" t="s">
        <v>163</v>
      </c>
      <c r="S77" s="260">
        <v>40.519166666667118</v>
      </c>
      <c r="T77" s="323" t="s">
        <v>213</v>
      </c>
    </row>
    <row r="78" spans="1:20">
      <c r="A78" s="3" t="s">
        <v>300</v>
      </c>
      <c r="B78" s="340" t="str">
        <f t="shared" si="6"/>
        <v>Namoi</v>
      </c>
      <c r="C78" s="28" t="str">
        <f t="shared" si="7"/>
        <v>Vetch, Woolypod</v>
      </c>
      <c r="D78" s="29" t="str">
        <f t="shared" si="8"/>
        <v>Legume</v>
      </c>
      <c r="E78" s="261">
        <v>2.6638999999999999</v>
      </c>
      <c r="F78" s="170" t="s">
        <v>155</v>
      </c>
      <c r="G78" s="261">
        <v>0.42</v>
      </c>
      <c r="H78" s="170" t="s">
        <v>382</v>
      </c>
      <c r="I78" s="261">
        <v>4.9516999999999998</v>
      </c>
      <c r="J78" s="170" t="s">
        <v>399</v>
      </c>
      <c r="K78" s="261">
        <v>2.62</v>
      </c>
      <c r="L78" s="170" t="s">
        <v>98</v>
      </c>
      <c r="M78" s="261">
        <v>52.397777777777861</v>
      </c>
      <c r="N78" s="170" t="s">
        <v>166</v>
      </c>
      <c r="O78" s="261">
        <v>62.606666666666712</v>
      </c>
      <c r="P78" s="170" t="s">
        <v>214</v>
      </c>
      <c r="Q78" s="261">
        <v>26.420000000000211</v>
      </c>
      <c r="R78" s="170" t="s">
        <v>184</v>
      </c>
      <c r="S78" s="261">
        <v>68.166666666667027</v>
      </c>
      <c r="T78" s="324" t="s">
        <v>165</v>
      </c>
    </row>
    <row r="79" spans="1:20">
      <c r="A79" s="3" t="s">
        <v>286</v>
      </c>
      <c r="B79" s="339" t="str">
        <f t="shared" si="6"/>
        <v>Double OO</v>
      </c>
      <c r="C79" s="164" t="str">
        <f t="shared" si="7"/>
        <v>Winter Pea</v>
      </c>
      <c r="D79" s="165" t="str">
        <f t="shared" si="8"/>
        <v>Legume</v>
      </c>
      <c r="E79" s="260">
        <v>6.7289000000000003</v>
      </c>
      <c r="F79" s="168" t="s">
        <v>124</v>
      </c>
      <c r="G79" s="260">
        <v>5.5049999999999999</v>
      </c>
      <c r="H79" s="168" t="s">
        <v>229</v>
      </c>
      <c r="I79" s="260">
        <v>7.7816999999999998</v>
      </c>
      <c r="J79" s="168" t="s">
        <v>363</v>
      </c>
      <c r="K79" s="260">
        <v>6.9</v>
      </c>
      <c r="L79" s="168" t="s">
        <v>193</v>
      </c>
      <c r="M79" s="260">
        <v>30.967777777777862</v>
      </c>
      <c r="N79" s="168" t="s">
        <v>140</v>
      </c>
      <c r="O79" s="260">
        <v>36.836666666666702</v>
      </c>
      <c r="P79" s="168" t="s">
        <v>231</v>
      </c>
      <c r="Q79" s="260">
        <v>24.260000000000222</v>
      </c>
      <c r="R79" s="168" t="s">
        <v>402</v>
      </c>
      <c r="S79" s="260">
        <v>31.806666666667088</v>
      </c>
      <c r="T79" s="323" t="s">
        <v>384</v>
      </c>
    </row>
    <row r="80" spans="1:20">
      <c r="A80" s="3" t="s">
        <v>270</v>
      </c>
      <c r="B80" s="340" t="str">
        <f t="shared" si="6"/>
        <v>Survivor</v>
      </c>
      <c r="C80" s="28" t="str">
        <f t="shared" si="7"/>
        <v>Winter Pea</v>
      </c>
      <c r="D80" s="29" t="str">
        <f t="shared" si="8"/>
        <v>Legume</v>
      </c>
      <c r="E80" s="261">
        <v>6.6727999999999996</v>
      </c>
      <c r="F80" s="170" t="s">
        <v>124</v>
      </c>
      <c r="G80" s="261">
        <v>4.5533000000000001</v>
      </c>
      <c r="H80" s="170" t="s">
        <v>338</v>
      </c>
      <c r="I80" s="261">
        <v>8.5967000000000002</v>
      </c>
      <c r="J80" s="170" t="s">
        <v>228</v>
      </c>
      <c r="K80" s="261">
        <v>6.8682999999999996</v>
      </c>
      <c r="L80" s="170" t="s">
        <v>193</v>
      </c>
      <c r="M80" s="261">
        <v>45.943333333333456</v>
      </c>
      <c r="N80" s="170" t="s">
        <v>214</v>
      </c>
      <c r="O80" s="261">
        <v>60.350000000000009</v>
      </c>
      <c r="P80" s="170" t="s">
        <v>174</v>
      </c>
      <c r="Q80" s="261">
        <v>32.335000000000235</v>
      </c>
      <c r="R80" s="170" t="s">
        <v>179</v>
      </c>
      <c r="S80" s="261">
        <v>45.145000000000394</v>
      </c>
      <c r="T80" s="324" t="s">
        <v>102</v>
      </c>
    </row>
    <row r="81" spans="1:32">
      <c r="A81" s="3" t="s">
        <v>284</v>
      </c>
      <c r="B81" s="339" t="str">
        <f t="shared" si="6"/>
        <v>VNS (1)</v>
      </c>
      <c r="C81" s="164" t="str">
        <f t="shared" si="7"/>
        <v>Winter Pea</v>
      </c>
      <c r="D81" s="165" t="str">
        <f t="shared" si="8"/>
        <v>Legume</v>
      </c>
      <c r="E81" s="260">
        <v>6.1078000000000001</v>
      </c>
      <c r="F81" s="168" t="s">
        <v>136</v>
      </c>
      <c r="G81" s="260">
        <v>3.3167</v>
      </c>
      <c r="H81" s="168" t="s">
        <v>94</v>
      </c>
      <c r="I81" s="260">
        <v>8.3800000000000008</v>
      </c>
      <c r="J81" s="168" t="s">
        <v>196</v>
      </c>
      <c r="K81" s="260">
        <v>6.6266999999999996</v>
      </c>
      <c r="L81" s="168" t="s">
        <v>193</v>
      </c>
      <c r="M81" s="260">
        <v>41.146666666666718</v>
      </c>
      <c r="N81" s="168" t="s">
        <v>112</v>
      </c>
      <c r="O81" s="260">
        <v>48.106666666666698</v>
      </c>
      <c r="P81" s="168" t="s">
        <v>140</v>
      </c>
      <c r="Q81" s="260">
        <v>41.996666666666911</v>
      </c>
      <c r="R81" s="168" t="s">
        <v>102</v>
      </c>
      <c r="S81" s="260">
        <v>33.336666666667092</v>
      </c>
      <c r="T81" s="323" t="s">
        <v>107</v>
      </c>
    </row>
    <row r="82" spans="1:32">
      <c r="A82" s="3" t="s">
        <v>276</v>
      </c>
      <c r="B82" s="340" t="str">
        <f t="shared" si="6"/>
        <v>VNS (2)</v>
      </c>
      <c r="C82" s="28" t="str">
        <f t="shared" si="7"/>
        <v>Winter Pea</v>
      </c>
      <c r="D82" s="29" t="str">
        <f t="shared" si="8"/>
        <v>Legume</v>
      </c>
      <c r="E82" s="261">
        <v>6.5366999999999997</v>
      </c>
      <c r="F82" s="170" t="s">
        <v>124</v>
      </c>
      <c r="G82" s="261">
        <v>5.6182999999999996</v>
      </c>
      <c r="H82" s="170" t="s">
        <v>345</v>
      </c>
      <c r="I82" s="261">
        <v>6.27</v>
      </c>
      <c r="J82" s="170" t="s">
        <v>401</v>
      </c>
      <c r="K82" s="261">
        <v>7.7217000000000002</v>
      </c>
      <c r="L82" s="170" t="s">
        <v>106</v>
      </c>
      <c r="M82" s="261">
        <v>42.914444444444499</v>
      </c>
      <c r="N82" s="170" t="s">
        <v>174</v>
      </c>
      <c r="O82" s="261">
        <v>60.688333333333375</v>
      </c>
      <c r="P82" s="170" t="s">
        <v>174</v>
      </c>
      <c r="Q82" s="261">
        <v>23.893333333333562</v>
      </c>
      <c r="R82" s="170" t="s">
        <v>207</v>
      </c>
      <c r="S82" s="261">
        <v>44.161666666667095</v>
      </c>
      <c r="T82" s="324" t="s">
        <v>169</v>
      </c>
    </row>
    <row r="83" spans="1:32" ht="12.75" customHeight="1">
      <c r="A83" s="3" t="s">
        <v>290</v>
      </c>
      <c r="B83" s="339" t="str">
        <f t="shared" si="6"/>
        <v>Windham</v>
      </c>
      <c r="C83" s="164" t="str">
        <f t="shared" si="7"/>
        <v>Winter Pea</v>
      </c>
      <c r="D83" s="165" t="str">
        <f t="shared" si="8"/>
        <v>Legume</v>
      </c>
      <c r="E83" s="260">
        <v>7.3383000000000003</v>
      </c>
      <c r="F83" s="168" t="s">
        <v>116</v>
      </c>
      <c r="G83" s="260">
        <v>4.1233000000000004</v>
      </c>
      <c r="H83" s="168" t="s">
        <v>343</v>
      </c>
      <c r="I83" s="260">
        <v>8.0449999999999999</v>
      </c>
      <c r="J83" s="168" t="s">
        <v>363</v>
      </c>
      <c r="K83" s="260">
        <v>9.8467000000000002</v>
      </c>
      <c r="L83" s="168" t="s">
        <v>119</v>
      </c>
      <c r="M83" s="260">
        <v>30.67082818523096</v>
      </c>
      <c r="N83" s="168" t="s">
        <v>185</v>
      </c>
      <c r="O83" s="260">
        <v>31.860833333333353</v>
      </c>
      <c r="P83" s="168" t="s">
        <v>116</v>
      </c>
      <c r="Q83" s="260">
        <v>22.294003031046927</v>
      </c>
      <c r="R83" s="168" t="s">
        <v>98</v>
      </c>
      <c r="S83" s="260">
        <v>37.735000000000397</v>
      </c>
      <c r="T83" s="323" t="s">
        <v>379</v>
      </c>
    </row>
    <row r="84" spans="1:32">
      <c r="A84" s="3" t="s">
        <v>278</v>
      </c>
      <c r="B84" s="340" t="str">
        <f t="shared" si="6"/>
        <v>WyoWinter (1)</v>
      </c>
      <c r="C84" s="28" t="str">
        <f t="shared" si="7"/>
        <v>Winter Pea</v>
      </c>
      <c r="D84" s="29" t="str">
        <f t="shared" si="8"/>
        <v>Legume</v>
      </c>
      <c r="E84" s="261">
        <v>5.15</v>
      </c>
      <c r="F84" s="170" t="s">
        <v>136</v>
      </c>
      <c r="G84" s="261">
        <v>4.3433000000000002</v>
      </c>
      <c r="H84" s="170" t="s">
        <v>343</v>
      </c>
      <c r="I84" s="261">
        <v>6.5232999999999999</v>
      </c>
      <c r="J84" s="170" t="s">
        <v>199</v>
      </c>
      <c r="K84" s="261">
        <v>4.5833000000000004</v>
      </c>
      <c r="L84" s="170" t="s">
        <v>395</v>
      </c>
      <c r="M84" s="261">
        <v>39.945000000000121</v>
      </c>
      <c r="N84" s="170" t="s">
        <v>112</v>
      </c>
      <c r="O84" s="261">
        <v>56.156666666666695</v>
      </c>
      <c r="P84" s="170" t="s">
        <v>191</v>
      </c>
      <c r="Q84" s="261">
        <v>26.650000000000212</v>
      </c>
      <c r="R84" s="170" t="s">
        <v>157</v>
      </c>
      <c r="S84" s="261">
        <v>37.028333333333791</v>
      </c>
      <c r="T84" s="324" t="s">
        <v>379</v>
      </c>
    </row>
    <row r="85" spans="1:32" ht="12.75" customHeight="1">
      <c r="A85" s="3" t="s">
        <v>279</v>
      </c>
      <c r="B85" s="339" t="str">
        <f t="shared" si="6"/>
        <v>WyoWinter (2)</v>
      </c>
      <c r="C85" s="164" t="str">
        <f t="shared" si="7"/>
        <v>Winter Pea</v>
      </c>
      <c r="D85" s="165" t="str">
        <f t="shared" si="8"/>
        <v>Legume</v>
      </c>
      <c r="E85" s="260">
        <v>6.9638999999999998</v>
      </c>
      <c r="F85" s="168" t="s">
        <v>116</v>
      </c>
      <c r="G85" s="260">
        <v>4.8449999999999998</v>
      </c>
      <c r="H85" s="168" t="s">
        <v>360</v>
      </c>
      <c r="I85" s="260">
        <v>8.6667000000000005</v>
      </c>
      <c r="J85" s="168" t="s">
        <v>384</v>
      </c>
      <c r="K85" s="260">
        <v>7.38</v>
      </c>
      <c r="L85" s="168" t="s">
        <v>106</v>
      </c>
      <c r="M85" s="260">
        <v>43.042777777777886</v>
      </c>
      <c r="N85" s="168" t="s">
        <v>174</v>
      </c>
      <c r="O85" s="260">
        <v>52.685000000000031</v>
      </c>
      <c r="P85" s="168" t="s">
        <v>125</v>
      </c>
      <c r="Q85" s="260">
        <v>45.598333333333542</v>
      </c>
      <c r="R85" s="168" t="s">
        <v>191</v>
      </c>
      <c r="S85" s="260">
        <v>30.845000000000397</v>
      </c>
      <c r="T85" s="323" t="s">
        <v>418</v>
      </c>
    </row>
    <row r="86" spans="1:32" s="166" customFormat="1">
      <c r="B86" s="388" t="s">
        <v>1</v>
      </c>
      <c r="C86" s="403"/>
      <c r="D86" s="417"/>
      <c r="E86" s="172">
        <f>AVERAGE(E57:E85)</f>
        <v>4.4204965517241384</v>
      </c>
      <c r="F86" s="173"/>
      <c r="G86" s="172">
        <f>AVERAGE(G57:G85)</f>
        <v>2.5825862068965515</v>
      </c>
      <c r="H86" s="173"/>
      <c r="I86" s="174">
        <f>AVERAGE(I57:I85)</f>
        <v>6.4073586206896556</v>
      </c>
      <c r="J86" s="175"/>
      <c r="K86" s="174">
        <f>AVERAGE(K57:K85)</f>
        <v>4.2715482758620693</v>
      </c>
      <c r="L86" s="175"/>
      <c r="M86" s="174">
        <f>AVERAGE(M57:M85)</f>
        <v>30.503467255429587</v>
      </c>
      <c r="N86" s="175"/>
      <c r="O86" s="174">
        <f>AVERAGE(O57:O85)</f>
        <v>31.146982758620727</v>
      </c>
      <c r="P86" s="175"/>
      <c r="Q86" s="174">
        <f>AVERAGE(Q57:Q85)</f>
        <v>29.836459874634105</v>
      </c>
      <c r="R86" s="175"/>
      <c r="S86" s="174">
        <f>AVERAGE(S57:S85)</f>
        <v>30.522729885057963</v>
      </c>
      <c r="T86" s="322"/>
      <c r="W86" s="166" t="s">
        <v>3</v>
      </c>
    </row>
    <row r="87" spans="1:32" s="166" customFormat="1">
      <c r="B87" s="389" t="s">
        <v>429</v>
      </c>
      <c r="C87" s="404"/>
      <c r="D87" s="418"/>
      <c r="E87" s="177">
        <f>MIN(E57:E85)</f>
        <v>0.95720000000000005</v>
      </c>
      <c r="F87" s="179"/>
      <c r="G87" s="177">
        <f>MIN(G57:G85)</f>
        <v>0.24</v>
      </c>
      <c r="H87" s="179"/>
      <c r="I87" s="178">
        <f>MIN(I57:I85)</f>
        <v>1.81</v>
      </c>
      <c r="J87" s="180"/>
      <c r="K87" s="178">
        <f>MIN(K57:K85)</f>
        <v>0.12670000000000001</v>
      </c>
      <c r="L87" s="180"/>
      <c r="M87" s="178">
        <f>MIN(M57:M85)</f>
        <v>4.5116666666667165</v>
      </c>
      <c r="N87" s="180"/>
      <c r="O87" s="178">
        <f>MIN(O57:O85)</f>
        <v>3.2583333333333631</v>
      </c>
      <c r="P87" s="180"/>
      <c r="Q87" s="178">
        <f>MIN(Q57:Q85)</f>
        <v>7.6500000000002117</v>
      </c>
      <c r="R87" s="180"/>
      <c r="S87" s="178">
        <f>MIN(S57:S85)</f>
        <v>1.2066666666670223</v>
      </c>
      <c r="T87" s="180"/>
    </row>
    <row r="88" spans="1:32" s="166" customFormat="1">
      <c r="B88" s="389" t="s">
        <v>430</v>
      </c>
      <c r="C88" s="404"/>
      <c r="D88" s="418"/>
      <c r="E88" s="177">
        <f>MAX(E57:E85)</f>
        <v>7.3383000000000003</v>
      </c>
      <c r="F88" s="179"/>
      <c r="G88" s="177">
        <f>MAX(G57:G85)</f>
        <v>5.6182999999999996</v>
      </c>
      <c r="H88" s="179"/>
      <c r="I88" s="178">
        <f>MAX(I57:I85)</f>
        <v>8.9932999999999996</v>
      </c>
      <c r="J88" s="180"/>
      <c r="K88" s="178">
        <f>MAX(K57:K85)</f>
        <v>9.8467000000000002</v>
      </c>
      <c r="L88" s="180"/>
      <c r="M88" s="178">
        <f>MAX(M57:M85)</f>
        <v>75.272222222222098</v>
      </c>
      <c r="N88" s="180"/>
      <c r="O88" s="178">
        <f>MAX(O57:O85)</f>
        <v>77.051666666666705</v>
      </c>
      <c r="P88" s="180"/>
      <c r="Q88" s="178">
        <f>MAX(Q57:Q85)</f>
        <v>69.338333333333622</v>
      </c>
      <c r="R88" s="180"/>
      <c r="S88" s="178">
        <f>MAX(S57:S85)</f>
        <v>84.701666666667009</v>
      </c>
      <c r="T88" s="180"/>
    </row>
    <row r="89" spans="1:32" s="166" customFormat="1" ht="13.8" thickBot="1">
      <c r="B89" s="390" t="s">
        <v>431</v>
      </c>
      <c r="C89" s="405"/>
      <c r="D89" s="419"/>
      <c r="E89" s="183">
        <f>E88-E87</f>
        <v>6.3811</v>
      </c>
      <c r="F89" s="184"/>
      <c r="G89" s="183">
        <f t="shared" ref="G89" si="9">G88-G87</f>
        <v>5.3782999999999994</v>
      </c>
      <c r="H89" s="184"/>
      <c r="I89" s="185">
        <f t="shared" ref="I89" si="10">I88-I87</f>
        <v>7.1832999999999991</v>
      </c>
      <c r="J89" s="186"/>
      <c r="K89" s="185">
        <f t="shared" ref="K89" si="11">K88-K87</f>
        <v>9.7200000000000006</v>
      </c>
      <c r="L89" s="186"/>
      <c r="M89" s="185">
        <f t="shared" ref="M89" si="12">M88-M87</f>
        <v>70.760555555555385</v>
      </c>
      <c r="N89" s="186"/>
      <c r="O89" s="185">
        <f t="shared" ref="O89" si="13">O88-O87</f>
        <v>73.793333333333337</v>
      </c>
      <c r="P89" s="186"/>
      <c r="Q89" s="185">
        <f t="shared" ref="Q89" si="14">Q88-Q87</f>
        <v>61.688333333333411</v>
      </c>
      <c r="R89" s="186"/>
      <c r="S89" s="185">
        <f t="shared" ref="S89" si="15">S88-S87</f>
        <v>83.49499999999999</v>
      </c>
      <c r="T89" s="186"/>
    </row>
    <row r="90" spans="1:32" s="248" customFormat="1" ht="45" customHeight="1">
      <c r="B90" s="486" t="s">
        <v>524</v>
      </c>
      <c r="C90" s="486"/>
      <c r="D90" s="486"/>
      <c r="E90" s="486"/>
      <c r="F90" s="486"/>
      <c r="G90" s="486"/>
      <c r="H90" s="486"/>
      <c r="I90" s="486"/>
      <c r="J90" s="486"/>
      <c r="K90" s="486"/>
      <c r="L90" s="486"/>
      <c r="M90" s="486"/>
      <c r="N90" s="486"/>
      <c r="O90" s="486"/>
      <c r="P90" s="486"/>
      <c r="Q90" s="486"/>
      <c r="R90" s="486"/>
      <c r="S90" s="486"/>
      <c r="T90" s="486"/>
      <c r="AF90" s="248" t="s">
        <v>3</v>
      </c>
    </row>
    <row r="91" spans="1:32" s="166" customFormat="1" ht="30" customHeight="1" thickBot="1">
      <c r="B91" s="499" t="s">
        <v>546</v>
      </c>
      <c r="C91" s="499"/>
      <c r="D91" s="499"/>
      <c r="E91" s="499"/>
      <c r="F91" s="499"/>
      <c r="G91" s="499"/>
      <c r="H91" s="499"/>
      <c r="I91" s="499"/>
      <c r="J91" s="499"/>
      <c r="K91" s="499"/>
      <c r="L91" s="499"/>
      <c r="M91" s="499"/>
      <c r="N91" s="499"/>
      <c r="O91" s="499"/>
      <c r="P91" s="499"/>
      <c r="Q91" s="499"/>
      <c r="R91" s="499"/>
      <c r="S91" s="499"/>
      <c r="T91" s="499"/>
    </row>
    <row r="92" spans="1:32" s="163" customFormat="1" ht="19.95" customHeight="1">
      <c r="B92" s="1" t="s">
        <v>21</v>
      </c>
      <c r="C92" s="331"/>
      <c r="D92" s="332"/>
      <c r="E92" s="477" t="s">
        <v>506</v>
      </c>
      <c r="F92" s="478"/>
      <c r="G92" s="478"/>
      <c r="H92" s="478"/>
      <c r="I92" s="478"/>
      <c r="J92" s="478"/>
      <c r="K92" s="478"/>
      <c r="L92" s="478"/>
      <c r="M92" s="478"/>
      <c r="N92" s="478"/>
      <c r="O92" s="478"/>
      <c r="P92" s="478"/>
      <c r="Q92" s="478"/>
      <c r="R92" s="478"/>
      <c r="S92" s="478"/>
      <c r="T92" s="479"/>
    </row>
    <row r="93" spans="1:32" s="163" customFormat="1" ht="19.95" customHeight="1">
      <c r="B93" s="13"/>
      <c r="C93" s="333"/>
      <c r="D93" s="334"/>
      <c r="E93" s="480" t="s">
        <v>83</v>
      </c>
      <c r="F93" s="482"/>
      <c r="G93" s="482"/>
      <c r="H93" s="482"/>
      <c r="I93" s="482"/>
      <c r="J93" s="482"/>
      <c r="K93" s="482"/>
      <c r="L93" s="482"/>
      <c r="M93" s="480" t="s">
        <v>84</v>
      </c>
      <c r="N93" s="482"/>
      <c r="O93" s="482"/>
      <c r="P93" s="482"/>
      <c r="Q93" s="482"/>
      <c r="R93" s="482"/>
      <c r="S93" s="482"/>
      <c r="T93" s="501"/>
    </row>
    <row r="94" spans="1:32" s="163" customFormat="1" ht="19.8" customHeight="1" thickBot="1">
      <c r="B94" s="335"/>
      <c r="C94" s="336"/>
      <c r="D94" s="337"/>
      <c r="E94" s="480" t="s">
        <v>428</v>
      </c>
      <c r="F94" s="481"/>
      <c r="G94" s="482" t="s">
        <v>427</v>
      </c>
      <c r="H94" s="481"/>
      <c r="I94" s="482" t="s">
        <v>426</v>
      </c>
      <c r="J94" s="481"/>
      <c r="K94" s="482" t="s">
        <v>425</v>
      </c>
      <c r="L94" s="481"/>
      <c r="M94" s="480" t="s">
        <v>428</v>
      </c>
      <c r="N94" s="481"/>
      <c r="O94" s="482" t="s">
        <v>427</v>
      </c>
      <c r="P94" s="481"/>
      <c r="Q94" s="482" t="s">
        <v>426</v>
      </c>
      <c r="R94" s="481"/>
      <c r="S94" s="482" t="s">
        <v>425</v>
      </c>
      <c r="T94" s="484"/>
    </row>
    <row r="95" spans="1:32" s="181" customFormat="1">
      <c r="B95" s="393" t="s">
        <v>447</v>
      </c>
      <c r="C95" s="408"/>
      <c r="D95" s="408"/>
      <c r="E95" s="218"/>
      <c r="F95" s="210"/>
      <c r="G95" s="218"/>
      <c r="H95" s="210"/>
      <c r="I95" s="219"/>
      <c r="J95" s="211"/>
      <c r="K95" s="219"/>
      <c r="L95" s="211"/>
      <c r="M95" s="219"/>
      <c r="N95" s="211"/>
      <c r="O95" s="219"/>
      <c r="P95" s="211"/>
      <c r="Q95" s="219"/>
      <c r="R95" s="211"/>
      <c r="S95" s="219"/>
      <c r="T95" s="211"/>
    </row>
    <row r="96" spans="1:32" s="181" customFormat="1">
      <c r="B96" s="394" t="s">
        <v>1</v>
      </c>
      <c r="C96" s="409"/>
      <c r="D96" s="420"/>
      <c r="E96" s="198">
        <f>E17</f>
        <v>8.7863727272727274</v>
      </c>
      <c r="F96" s="209"/>
      <c r="G96" s="198">
        <f>G17</f>
        <v>5.4588000000000001</v>
      </c>
      <c r="H96" s="209"/>
      <c r="I96" s="200">
        <f>I17</f>
        <v>4.893781818181818</v>
      </c>
      <c r="J96" s="201"/>
      <c r="K96" s="200">
        <f>K17</f>
        <v>16.006509090909091</v>
      </c>
      <c r="L96" s="201"/>
      <c r="M96" s="200">
        <f>M17</f>
        <v>21.430858585858655</v>
      </c>
      <c r="N96" s="201"/>
      <c r="O96" s="200">
        <f>O17</f>
        <v>23.416363636363659</v>
      </c>
      <c r="P96" s="201"/>
      <c r="Q96" s="200">
        <f>Q17</f>
        <v>10.258333333333585</v>
      </c>
      <c r="R96" s="201"/>
      <c r="S96" s="200">
        <f>S17</f>
        <v>30.617878787879196</v>
      </c>
      <c r="T96" s="326"/>
    </row>
    <row r="97" spans="2:27" s="181" customFormat="1">
      <c r="B97" s="395" t="s">
        <v>429</v>
      </c>
      <c r="C97" s="410"/>
      <c r="D97" s="421"/>
      <c r="E97" s="233">
        <f>E18</f>
        <v>3.8306</v>
      </c>
      <c r="F97" s="231"/>
      <c r="G97" s="233">
        <f>G18</f>
        <v>2.0150000000000001</v>
      </c>
      <c r="H97" s="231"/>
      <c r="I97" s="228">
        <f>I18</f>
        <v>2.8767</v>
      </c>
      <c r="J97" s="232"/>
      <c r="K97" s="228">
        <f>K18</f>
        <v>5.9932999999999996</v>
      </c>
      <c r="L97" s="232"/>
      <c r="M97" s="228">
        <f>M18</f>
        <v>13.108333333333379</v>
      </c>
      <c r="N97" s="232"/>
      <c r="O97" s="228">
        <f>O18</f>
        <v>15.068333333333356</v>
      </c>
      <c r="P97" s="232"/>
      <c r="Q97" s="228">
        <f>Q18</f>
        <v>8.2750000000002473</v>
      </c>
      <c r="R97" s="232"/>
      <c r="S97" s="228">
        <f>S18</f>
        <v>11.046666666667043</v>
      </c>
      <c r="T97" s="232"/>
    </row>
    <row r="98" spans="2:27" s="181" customFormat="1">
      <c r="B98" s="396" t="s">
        <v>430</v>
      </c>
      <c r="C98" s="411"/>
      <c r="D98" s="422"/>
      <c r="E98" s="208">
        <f>E19</f>
        <v>14.273899999999999</v>
      </c>
      <c r="F98" s="206"/>
      <c r="G98" s="208">
        <f>G19</f>
        <v>9.7367000000000008</v>
      </c>
      <c r="H98" s="206"/>
      <c r="I98" s="204">
        <f>I19</f>
        <v>12.205</v>
      </c>
      <c r="J98" s="207"/>
      <c r="K98" s="204">
        <f>K19</f>
        <v>30.023299999999999</v>
      </c>
      <c r="L98" s="207"/>
      <c r="M98" s="204">
        <f>M19</f>
        <v>28.857222222222312</v>
      </c>
      <c r="N98" s="207"/>
      <c r="O98" s="204">
        <f>O19</f>
        <v>35.815000000000019</v>
      </c>
      <c r="P98" s="207"/>
      <c r="Q98" s="204">
        <f>Q19</f>
        <v>11.998333333333601</v>
      </c>
      <c r="R98" s="207"/>
      <c r="S98" s="204">
        <f>S19</f>
        <v>49.221666666667062</v>
      </c>
      <c r="T98" s="207"/>
    </row>
    <row r="99" spans="2:27" s="181" customFormat="1" ht="13.8" thickBot="1">
      <c r="B99" s="395" t="s">
        <v>431</v>
      </c>
      <c r="C99" s="410"/>
      <c r="D99" s="421"/>
      <c r="E99" s="234">
        <f>E20</f>
        <v>10.443299999999999</v>
      </c>
      <c r="F99" s="231"/>
      <c r="G99" s="234">
        <f>G20</f>
        <v>7.7217000000000002</v>
      </c>
      <c r="H99" s="231"/>
      <c r="I99" s="235">
        <f>I20</f>
        <v>9.3283000000000005</v>
      </c>
      <c r="J99" s="232"/>
      <c r="K99" s="235">
        <f>K20</f>
        <v>24.03</v>
      </c>
      <c r="L99" s="232"/>
      <c r="M99" s="235">
        <f>M20</f>
        <v>15.748888888888933</v>
      </c>
      <c r="N99" s="232"/>
      <c r="O99" s="235">
        <f>O20</f>
        <v>20.746666666666663</v>
      </c>
      <c r="P99" s="232"/>
      <c r="Q99" s="235">
        <f>Q20</f>
        <v>3.723333333333354</v>
      </c>
      <c r="R99" s="232"/>
      <c r="S99" s="235">
        <f>S20</f>
        <v>38.175000000000018</v>
      </c>
      <c r="T99" s="232"/>
    </row>
    <row r="100" spans="2:27" s="181" customFormat="1">
      <c r="B100" s="397" t="s">
        <v>448</v>
      </c>
      <c r="C100" s="412"/>
      <c r="D100" s="412"/>
      <c r="E100" s="220"/>
      <c r="F100" s="213"/>
      <c r="G100" s="220"/>
      <c r="H100" s="213"/>
      <c r="I100" s="221"/>
      <c r="J100" s="214"/>
      <c r="K100" s="221"/>
      <c r="L100" s="214"/>
      <c r="M100" s="221"/>
      <c r="N100" s="214"/>
      <c r="O100" s="221"/>
      <c r="P100" s="214"/>
      <c r="Q100" s="221"/>
      <c r="R100" s="214"/>
      <c r="S100" s="221"/>
      <c r="T100" s="214"/>
    </row>
    <row r="101" spans="2:27" s="181" customFormat="1">
      <c r="B101" s="394" t="s">
        <v>1</v>
      </c>
      <c r="C101" s="409"/>
      <c r="D101" s="420"/>
      <c r="E101" s="198">
        <f>E47</f>
        <v>21.576315000000001</v>
      </c>
      <c r="F101" s="209"/>
      <c r="G101" s="198">
        <f>G47</f>
        <v>13.535090000000002</v>
      </c>
      <c r="H101" s="209"/>
      <c r="I101" s="200">
        <f>I47</f>
        <v>13.115835000000001</v>
      </c>
      <c r="J101" s="201"/>
      <c r="K101" s="200">
        <f>K47</f>
        <v>38.077999999999996</v>
      </c>
      <c r="L101" s="201"/>
      <c r="M101" s="200">
        <f>M47</f>
        <v>24.322961111111152</v>
      </c>
      <c r="N101" s="201"/>
      <c r="O101" s="200">
        <f>O47</f>
        <v>23.427416666666684</v>
      </c>
      <c r="P101" s="201"/>
      <c r="Q101" s="200">
        <f>Q47</f>
        <v>19.326883333333559</v>
      </c>
      <c r="R101" s="201"/>
      <c r="S101" s="200">
        <f>S47</f>
        <v>30.214583333333774</v>
      </c>
      <c r="T101" s="326"/>
    </row>
    <row r="102" spans="2:27" s="181" customFormat="1">
      <c r="B102" s="395" t="s">
        <v>429</v>
      </c>
      <c r="C102" s="410"/>
      <c r="D102" s="421"/>
      <c r="E102" s="233">
        <f>E48</f>
        <v>3.3616999999999999</v>
      </c>
      <c r="F102" s="231"/>
      <c r="G102" s="233">
        <f>G48</f>
        <v>1.7583</v>
      </c>
      <c r="H102" s="231"/>
      <c r="I102" s="228">
        <f>I48</f>
        <v>4.2983000000000002</v>
      </c>
      <c r="J102" s="232"/>
      <c r="K102" s="228">
        <f>K48</f>
        <v>4</v>
      </c>
      <c r="L102" s="232"/>
      <c r="M102" s="228">
        <f>M48</f>
        <v>15.926666666666712</v>
      </c>
      <c r="N102" s="232"/>
      <c r="O102" s="228">
        <f>O48</f>
        <v>19.026666666666696</v>
      </c>
      <c r="P102" s="232"/>
      <c r="Q102" s="228">
        <f>Q48</f>
        <v>13.255000000000223</v>
      </c>
      <c r="R102" s="232"/>
      <c r="S102" s="228">
        <f>S48</f>
        <v>13.163333333333764</v>
      </c>
      <c r="T102" s="232"/>
    </row>
    <row r="103" spans="2:27" s="181" customFormat="1">
      <c r="B103" s="396" t="s">
        <v>430</v>
      </c>
      <c r="C103" s="411"/>
      <c r="D103" s="422"/>
      <c r="E103" s="208">
        <f>E49</f>
        <v>32.828899999999997</v>
      </c>
      <c r="F103" s="206"/>
      <c r="G103" s="208">
        <f>G49</f>
        <v>22.395</v>
      </c>
      <c r="H103" s="206"/>
      <c r="I103" s="204">
        <f>I49</f>
        <v>20.603300000000001</v>
      </c>
      <c r="J103" s="207"/>
      <c r="K103" s="204">
        <f>K49</f>
        <v>61.021700000000003</v>
      </c>
      <c r="L103" s="207"/>
      <c r="M103" s="204">
        <f>M49</f>
        <v>27.400000000000045</v>
      </c>
      <c r="N103" s="207"/>
      <c r="O103" s="204">
        <f>O49</f>
        <v>33.68833333333334</v>
      </c>
      <c r="P103" s="207"/>
      <c r="Q103" s="204">
        <f>Q49</f>
        <v>25.87166666666689</v>
      </c>
      <c r="R103" s="207"/>
      <c r="S103" s="204">
        <f>S49</f>
        <v>40.561666666667115</v>
      </c>
      <c r="T103" s="207"/>
      <c r="AA103" s="181" t="s">
        <v>3</v>
      </c>
    </row>
    <row r="104" spans="2:27" s="166" customFormat="1" ht="13.8" thickBot="1">
      <c r="B104" s="395" t="s">
        <v>431</v>
      </c>
      <c r="C104" s="410"/>
      <c r="D104" s="421"/>
      <c r="E104" s="234">
        <f>E50</f>
        <v>29.467199999999998</v>
      </c>
      <c r="F104" s="231"/>
      <c r="G104" s="234">
        <f>G50</f>
        <v>20.636700000000001</v>
      </c>
      <c r="H104" s="231"/>
      <c r="I104" s="235">
        <f>I50</f>
        <v>16.305</v>
      </c>
      <c r="J104" s="232"/>
      <c r="K104" s="235">
        <f>K50</f>
        <v>57.021700000000003</v>
      </c>
      <c r="L104" s="232"/>
      <c r="M104" s="235">
        <f>M50</f>
        <v>11.473333333333333</v>
      </c>
      <c r="N104" s="232"/>
      <c r="O104" s="235">
        <f>O50</f>
        <v>14.661666666666644</v>
      </c>
      <c r="P104" s="232"/>
      <c r="Q104" s="235">
        <f>Q50</f>
        <v>12.616666666666667</v>
      </c>
      <c r="R104" s="232"/>
      <c r="S104" s="235">
        <f>S50</f>
        <v>27.398333333333351</v>
      </c>
      <c r="T104" s="232"/>
    </row>
    <row r="105" spans="2:27" s="166" customFormat="1">
      <c r="B105" s="398" t="s">
        <v>449</v>
      </c>
      <c r="C105" s="413"/>
      <c r="D105" s="413"/>
      <c r="E105" s="222"/>
      <c r="F105" s="216"/>
      <c r="G105" s="222"/>
      <c r="H105" s="216"/>
      <c r="I105" s="223"/>
      <c r="J105" s="217"/>
      <c r="K105" s="223"/>
      <c r="L105" s="217"/>
      <c r="M105" s="223"/>
      <c r="N105" s="217"/>
      <c r="O105" s="223"/>
      <c r="P105" s="217"/>
      <c r="Q105" s="223"/>
      <c r="R105" s="217"/>
      <c r="S105" s="223"/>
      <c r="T105" s="217"/>
    </row>
    <row r="106" spans="2:27" s="166" customFormat="1">
      <c r="B106" s="394" t="s">
        <v>1</v>
      </c>
      <c r="C106" s="409"/>
      <c r="D106" s="420"/>
      <c r="E106" s="198">
        <f>E86</f>
        <v>4.4204965517241384</v>
      </c>
      <c r="F106" s="209"/>
      <c r="G106" s="198">
        <f>G86</f>
        <v>2.5825862068965515</v>
      </c>
      <c r="H106" s="209"/>
      <c r="I106" s="200">
        <f>I86</f>
        <v>6.4073586206896556</v>
      </c>
      <c r="J106" s="201"/>
      <c r="K106" s="200">
        <f>K86</f>
        <v>4.2715482758620693</v>
      </c>
      <c r="L106" s="201"/>
      <c r="M106" s="200">
        <f>M86</f>
        <v>30.503467255429587</v>
      </c>
      <c r="N106" s="201"/>
      <c r="O106" s="200">
        <f>O86</f>
        <v>31.146982758620727</v>
      </c>
      <c r="P106" s="201"/>
      <c r="Q106" s="200">
        <f>Q86</f>
        <v>29.836459874634105</v>
      </c>
      <c r="R106" s="201"/>
      <c r="S106" s="200">
        <f>S86</f>
        <v>30.522729885057963</v>
      </c>
      <c r="T106" s="326"/>
      <c r="W106" s="166" t="s">
        <v>3</v>
      </c>
    </row>
    <row r="107" spans="2:27" s="166" customFormat="1">
      <c r="B107" s="395" t="s">
        <v>429</v>
      </c>
      <c r="C107" s="410"/>
      <c r="D107" s="421"/>
      <c r="E107" s="233">
        <f t="shared" ref="E107:G109" si="16">E87</f>
        <v>0.95720000000000005</v>
      </c>
      <c r="F107" s="231"/>
      <c r="G107" s="233">
        <f t="shared" si="16"/>
        <v>0.24</v>
      </c>
      <c r="H107" s="231"/>
      <c r="I107" s="228">
        <f t="shared" ref="I107:I109" si="17">I87</f>
        <v>1.81</v>
      </c>
      <c r="J107" s="232"/>
      <c r="K107" s="228">
        <f t="shared" ref="K107:K109" si="18">K87</f>
        <v>0.12670000000000001</v>
      </c>
      <c r="L107" s="232"/>
      <c r="M107" s="228">
        <f t="shared" ref="M107:M109" si="19">M87</f>
        <v>4.5116666666667165</v>
      </c>
      <c r="N107" s="232"/>
      <c r="O107" s="228">
        <f t="shared" ref="O107:O109" si="20">O87</f>
        <v>3.2583333333333631</v>
      </c>
      <c r="P107" s="232"/>
      <c r="Q107" s="228">
        <f t="shared" ref="Q107:Q109" si="21">Q87</f>
        <v>7.6500000000002117</v>
      </c>
      <c r="R107" s="232"/>
      <c r="S107" s="228">
        <f t="shared" ref="S107:S109" si="22">S87</f>
        <v>1.2066666666670223</v>
      </c>
      <c r="T107" s="232"/>
    </row>
    <row r="108" spans="2:27" s="166" customFormat="1">
      <c r="B108" s="396" t="s">
        <v>430</v>
      </c>
      <c r="C108" s="411"/>
      <c r="D108" s="422"/>
      <c r="E108" s="208">
        <f t="shared" si="16"/>
        <v>7.3383000000000003</v>
      </c>
      <c r="F108" s="206"/>
      <c r="G108" s="208">
        <f t="shared" si="16"/>
        <v>5.6182999999999996</v>
      </c>
      <c r="H108" s="206"/>
      <c r="I108" s="204">
        <f t="shared" si="17"/>
        <v>8.9932999999999996</v>
      </c>
      <c r="J108" s="207"/>
      <c r="K108" s="204">
        <f t="shared" si="18"/>
        <v>9.8467000000000002</v>
      </c>
      <c r="L108" s="207"/>
      <c r="M108" s="204">
        <f t="shared" si="19"/>
        <v>75.272222222222098</v>
      </c>
      <c r="N108" s="207"/>
      <c r="O108" s="204">
        <f t="shared" si="20"/>
        <v>77.051666666666705</v>
      </c>
      <c r="P108" s="207"/>
      <c r="Q108" s="204">
        <f t="shared" si="21"/>
        <v>69.338333333333622</v>
      </c>
      <c r="R108" s="207"/>
      <c r="S108" s="204">
        <f t="shared" si="22"/>
        <v>84.701666666667009</v>
      </c>
      <c r="T108" s="207"/>
    </row>
    <row r="109" spans="2:27" s="166" customFormat="1" ht="13.8" thickBot="1">
      <c r="B109" s="399" t="s">
        <v>431</v>
      </c>
      <c r="C109" s="414"/>
      <c r="D109" s="423"/>
      <c r="E109" s="234">
        <f t="shared" si="16"/>
        <v>6.3811</v>
      </c>
      <c r="F109" s="237"/>
      <c r="G109" s="234">
        <f t="shared" si="16"/>
        <v>5.3782999999999994</v>
      </c>
      <c r="H109" s="237"/>
      <c r="I109" s="235">
        <f t="shared" si="17"/>
        <v>7.1832999999999991</v>
      </c>
      <c r="J109" s="238"/>
      <c r="K109" s="235">
        <f t="shared" si="18"/>
        <v>9.7200000000000006</v>
      </c>
      <c r="L109" s="238"/>
      <c r="M109" s="235">
        <f t="shared" si="19"/>
        <v>70.760555555555385</v>
      </c>
      <c r="N109" s="238"/>
      <c r="O109" s="235">
        <f t="shared" si="20"/>
        <v>73.793333333333337</v>
      </c>
      <c r="P109" s="238"/>
      <c r="Q109" s="235">
        <f t="shared" si="21"/>
        <v>61.688333333333411</v>
      </c>
      <c r="R109" s="238"/>
      <c r="S109" s="235">
        <f t="shared" si="22"/>
        <v>83.49499999999999</v>
      </c>
      <c r="T109" s="238"/>
    </row>
    <row r="110" spans="2:27" s="166" customFormat="1" ht="12.75" customHeight="1">
      <c r="B110" s="400" t="s">
        <v>446</v>
      </c>
      <c r="C110" s="415"/>
      <c r="D110" s="415"/>
      <c r="E110" s="240"/>
      <c r="F110" s="241"/>
      <c r="G110" s="240"/>
      <c r="H110" s="241"/>
      <c r="I110" s="240"/>
      <c r="J110" s="241"/>
      <c r="K110" s="240"/>
      <c r="L110" s="241"/>
      <c r="M110" s="240"/>
      <c r="N110" s="241"/>
      <c r="O110" s="240"/>
      <c r="P110" s="241"/>
      <c r="Q110" s="240"/>
      <c r="R110" s="241"/>
      <c r="S110" s="240"/>
      <c r="T110" s="241"/>
    </row>
    <row r="111" spans="2:27" s="166" customFormat="1" ht="12.75" customHeight="1">
      <c r="B111" s="394" t="s">
        <v>1</v>
      </c>
      <c r="C111" s="409"/>
      <c r="D111" s="420"/>
      <c r="E111" s="198">
        <f>AVERAGE(E6:E16,E27:E46,E57:E85)</f>
        <v>10.939513333333336</v>
      </c>
      <c r="F111" s="199"/>
      <c r="G111" s="198">
        <f>AVERAGE(G6:G16,G27:G46,G57:G85)</f>
        <v>6.7607266666666668</v>
      </c>
      <c r="H111" s="199"/>
      <c r="I111" s="200">
        <f>AVERAGE(I6:I16,I27:I46,I57:I85)</f>
        <v>8.3660283333333361</v>
      </c>
      <c r="J111" s="201"/>
      <c r="K111" s="200">
        <f>AVERAGE(K6:K16,K27:K46,K57:K85)</f>
        <v>17.69177500000001</v>
      </c>
      <c r="L111" s="201"/>
      <c r="M111" s="200">
        <f>AVERAGE(M6:M16,M27:M46,M57:M85)</f>
        <v>26.77998695123544</v>
      </c>
      <c r="N111" s="201"/>
      <c r="O111" s="200">
        <f>AVERAGE(O6:O16,O27:O46,O57:O85)</f>
        <v>27.156513888888917</v>
      </c>
      <c r="P111" s="201"/>
      <c r="Q111" s="200">
        <f>AVERAGE(Q6:Q16,Q27:Q46,Q57:Q85)</f>
        <v>22.743944494962168</v>
      </c>
      <c r="R111" s="201"/>
      <c r="S111" s="200">
        <f>AVERAGE(S6:S16,S27:S46,S57:S85)</f>
        <v>30.43745833333379</v>
      </c>
      <c r="T111" s="326"/>
    </row>
    <row r="112" spans="2:27" s="166" customFormat="1" ht="12.75" customHeight="1">
      <c r="B112" s="395" t="s">
        <v>2</v>
      </c>
      <c r="C112" s="410"/>
      <c r="D112" s="421"/>
      <c r="E112" s="225">
        <v>0.1</v>
      </c>
      <c r="F112" s="226"/>
      <c r="G112" s="225">
        <v>0.3</v>
      </c>
      <c r="H112" s="226"/>
      <c r="I112" s="227">
        <v>2</v>
      </c>
      <c r="J112" s="227"/>
      <c r="K112" s="228">
        <v>5</v>
      </c>
      <c r="L112" s="227"/>
      <c r="M112" s="229">
        <v>0.3</v>
      </c>
      <c r="N112" s="230"/>
      <c r="O112" s="229">
        <v>0.7</v>
      </c>
      <c r="P112" s="230"/>
      <c r="Q112" s="227">
        <v>2</v>
      </c>
      <c r="R112" s="227"/>
      <c r="S112" s="228">
        <v>3</v>
      </c>
      <c r="T112" s="227"/>
    </row>
    <row r="113" spans="2:20" s="166" customFormat="1" ht="12.75" customHeight="1">
      <c r="B113" s="396" t="s">
        <v>429</v>
      </c>
      <c r="C113" s="411"/>
      <c r="D113" s="422"/>
      <c r="E113" s="203">
        <f>MIN(E6:E16,E27:E46,E57:E85)</f>
        <v>0.95720000000000005</v>
      </c>
      <c r="F113" s="206"/>
      <c r="G113" s="203">
        <f>MIN(G6:G16,G27:G46,G57:G85)</f>
        <v>0.24</v>
      </c>
      <c r="H113" s="206"/>
      <c r="I113" s="205">
        <f>MIN(I6:I16,I27:I46,I57:I85)</f>
        <v>1.81</v>
      </c>
      <c r="J113" s="207"/>
      <c r="K113" s="205">
        <f>MIN(K6:K16,K27:K46,K57:K85)</f>
        <v>0.12670000000000001</v>
      </c>
      <c r="L113" s="207"/>
      <c r="M113" s="205">
        <f>MIN(M6:M16,M27:M46,M57:M85)</f>
        <v>4.5116666666667165</v>
      </c>
      <c r="N113" s="207"/>
      <c r="O113" s="205">
        <f>MIN(O6:O16,O27:O46,O57:O85)</f>
        <v>3.2583333333333631</v>
      </c>
      <c r="P113" s="207"/>
      <c r="Q113" s="205">
        <f>MIN(Q6:Q16,Q27:Q46,Q57:Q85)</f>
        <v>7.6500000000002117</v>
      </c>
      <c r="R113" s="207"/>
      <c r="S113" s="205">
        <f>MIN(S6:S16,S27:S46,S57:S85)</f>
        <v>1.2066666666670223</v>
      </c>
      <c r="T113" s="207"/>
    </row>
    <row r="114" spans="2:20" s="166" customFormat="1" ht="12.75" customHeight="1">
      <c r="B114" s="395" t="s">
        <v>430</v>
      </c>
      <c r="C114" s="410"/>
      <c r="D114" s="421"/>
      <c r="E114" s="225">
        <f>MAX(E6:E16,E27:E46,E57:E85)</f>
        <v>32.828899999999997</v>
      </c>
      <c r="F114" s="231"/>
      <c r="G114" s="225">
        <f>MAX(G6:G16,G27:G46,G57:G85)</f>
        <v>22.395</v>
      </c>
      <c r="H114" s="231"/>
      <c r="I114" s="229">
        <f>MAX(I6:I16,I27:I46,I57:I85)</f>
        <v>20.603300000000001</v>
      </c>
      <c r="J114" s="232"/>
      <c r="K114" s="229">
        <f>MAX(K6:K16,K27:K46,K57:K85)</f>
        <v>61.021700000000003</v>
      </c>
      <c r="L114" s="232"/>
      <c r="M114" s="229">
        <f>MAX(M6:M16,M27:M46,M57:M85)</f>
        <v>75.272222222222098</v>
      </c>
      <c r="N114" s="232"/>
      <c r="O114" s="229">
        <f>MAX(O6:O16,O27:O46,O57:O85)</f>
        <v>77.051666666666705</v>
      </c>
      <c r="P114" s="232"/>
      <c r="Q114" s="229">
        <f>MAX(Q6:Q16,Q27:Q46,Q57:Q85)</f>
        <v>69.338333333333622</v>
      </c>
      <c r="R114" s="232"/>
      <c r="S114" s="229">
        <f>MAX(S6:S16,S27:S46,S57:S85)</f>
        <v>84.701666666667009</v>
      </c>
      <c r="T114" s="232"/>
    </row>
    <row r="115" spans="2:20" s="166" customFormat="1" ht="12.75" customHeight="1" thickBot="1">
      <c r="B115" s="459" t="s">
        <v>431</v>
      </c>
      <c r="C115" s="460"/>
      <c r="D115" s="461"/>
      <c r="E115" s="253">
        <f>E114-E113</f>
        <v>31.871699999999997</v>
      </c>
      <c r="F115" s="114"/>
      <c r="G115" s="253">
        <f>G114-G113</f>
        <v>22.155000000000001</v>
      </c>
      <c r="H115" s="114"/>
      <c r="I115" s="254">
        <f>I114-I113</f>
        <v>18.793300000000002</v>
      </c>
      <c r="J115" s="255"/>
      <c r="K115" s="254">
        <f>K114-K113</f>
        <v>60.895000000000003</v>
      </c>
      <c r="L115" s="255"/>
      <c r="M115" s="254">
        <f>M114-M113</f>
        <v>70.760555555555385</v>
      </c>
      <c r="N115" s="115"/>
      <c r="O115" s="254">
        <f>O114-O113</f>
        <v>73.793333333333337</v>
      </c>
      <c r="P115" s="115"/>
      <c r="Q115" s="254">
        <f>Q114-Q113</f>
        <v>61.688333333333411</v>
      </c>
      <c r="R115" s="255"/>
      <c r="S115" s="254">
        <f>S114-S113</f>
        <v>83.49499999999999</v>
      </c>
      <c r="T115" s="255"/>
    </row>
    <row r="116" spans="2:20">
      <c r="C116" s="256"/>
      <c r="D116" s="256"/>
      <c r="E116" s="257"/>
      <c r="F116" s="257"/>
    </row>
    <row r="117" spans="2:20">
      <c r="C117" s="252"/>
      <c r="D117" s="252"/>
      <c r="E117" s="251"/>
      <c r="F117" s="251"/>
    </row>
    <row r="118" spans="2:20">
      <c r="C118" s="252"/>
      <c r="D118" s="252"/>
      <c r="E118" s="251"/>
      <c r="F118" s="251"/>
    </row>
    <row r="119" spans="2:20">
      <c r="C119" s="252"/>
      <c r="D119" s="252"/>
      <c r="E119" s="251"/>
      <c r="F119" s="251"/>
    </row>
    <row r="120" spans="2:20">
      <c r="C120" s="252"/>
      <c r="D120" s="252"/>
      <c r="E120" s="251"/>
      <c r="F120" s="251"/>
    </row>
    <row r="121" spans="2:20">
      <c r="C121" s="252"/>
      <c r="D121" s="252"/>
      <c r="E121" s="251"/>
      <c r="F121" s="251"/>
    </row>
    <row r="122" spans="2:20">
      <c r="C122" s="252"/>
      <c r="D122" s="252"/>
      <c r="E122" s="251"/>
      <c r="F122" s="251"/>
    </row>
    <row r="123" spans="2:20">
      <c r="C123" s="252"/>
      <c r="D123" s="252"/>
      <c r="E123" s="251"/>
      <c r="F123" s="251"/>
    </row>
    <row r="124" spans="2:20">
      <c r="C124" s="252"/>
      <c r="D124" s="252"/>
      <c r="E124" s="251"/>
      <c r="F124" s="251"/>
    </row>
    <row r="125" spans="2:20">
      <c r="C125" s="252"/>
      <c r="D125" s="252"/>
      <c r="E125" s="251"/>
      <c r="F125" s="251"/>
    </row>
    <row r="126" spans="2:20">
      <c r="C126" s="252"/>
      <c r="D126" s="252"/>
      <c r="E126" s="251"/>
      <c r="F126" s="251"/>
    </row>
    <row r="127" spans="2:20">
      <c r="C127" s="252"/>
      <c r="D127" s="252"/>
      <c r="E127" s="251"/>
      <c r="F127" s="251"/>
    </row>
    <row r="128" spans="2:20">
      <c r="C128" s="252"/>
      <c r="D128" s="252"/>
      <c r="E128" s="251"/>
      <c r="F128" s="251"/>
    </row>
    <row r="129" spans="3:6">
      <c r="C129" s="252"/>
      <c r="D129" s="252"/>
      <c r="E129" s="251"/>
      <c r="F129" s="251"/>
    </row>
    <row r="130" spans="3:6">
      <c r="C130" s="252"/>
      <c r="D130" s="252"/>
      <c r="E130" s="251"/>
      <c r="F130" s="251"/>
    </row>
    <row r="131" spans="3:6">
      <c r="C131" s="252"/>
      <c r="D131" s="252"/>
      <c r="E131" s="251"/>
      <c r="F131" s="251"/>
    </row>
    <row r="132" spans="3:6">
      <c r="C132" s="252"/>
      <c r="D132" s="252"/>
      <c r="E132" s="251"/>
      <c r="F132" s="251"/>
    </row>
    <row r="133" spans="3:6">
      <c r="C133" s="252"/>
      <c r="D133" s="252"/>
      <c r="E133" s="251"/>
      <c r="F133" s="251"/>
    </row>
    <row r="134" spans="3:6">
      <c r="C134" s="252"/>
      <c r="D134" s="252"/>
      <c r="E134" s="251"/>
      <c r="F134" s="251"/>
    </row>
    <row r="135" spans="3:6">
      <c r="C135" s="252"/>
      <c r="D135" s="252"/>
      <c r="E135" s="251"/>
      <c r="F135" s="251"/>
    </row>
    <row r="136" spans="3:6">
      <c r="C136" s="252"/>
      <c r="D136" s="252"/>
      <c r="E136" s="251"/>
      <c r="F136" s="251"/>
    </row>
    <row r="137" spans="3:6">
      <c r="C137" s="252"/>
      <c r="D137" s="252"/>
      <c r="E137" s="251"/>
      <c r="F137" s="251"/>
    </row>
    <row r="138" spans="3:6">
      <c r="C138" s="252"/>
      <c r="D138" s="252"/>
      <c r="E138" s="251"/>
      <c r="F138" s="251"/>
    </row>
    <row r="139" spans="3:6">
      <c r="C139" s="252"/>
      <c r="D139" s="252"/>
      <c r="E139" s="251"/>
      <c r="F139" s="251"/>
    </row>
    <row r="140" spans="3:6">
      <c r="C140" s="252"/>
      <c r="D140" s="252"/>
      <c r="E140" s="251"/>
      <c r="F140" s="251"/>
    </row>
    <row r="141" spans="3:6">
      <c r="C141" s="252"/>
      <c r="D141" s="252"/>
      <c r="E141" s="251"/>
      <c r="F141" s="251"/>
    </row>
    <row r="142" spans="3:6">
      <c r="C142" s="252"/>
      <c r="D142" s="252"/>
      <c r="E142" s="251"/>
      <c r="F142" s="251"/>
    </row>
  </sheetData>
  <sortState ref="A27:AA46">
    <sortCondition ref="D27:D46"/>
    <sortCondition ref="C27:C46"/>
    <sortCondition ref="B27:B46"/>
  </sortState>
  <mergeCells count="51">
    <mergeCell ref="E92:T92"/>
    <mergeCell ref="E93:L93"/>
    <mergeCell ref="M93:T93"/>
    <mergeCell ref="E55:F55"/>
    <mergeCell ref="G55:H55"/>
    <mergeCell ref="I55:J55"/>
    <mergeCell ref="K55:L55"/>
    <mergeCell ref="M55:N55"/>
    <mergeCell ref="B1:T1"/>
    <mergeCell ref="O4:P4"/>
    <mergeCell ref="Q4:R4"/>
    <mergeCell ref="S4:T4"/>
    <mergeCell ref="E4:F4"/>
    <mergeCell ref="G4:H4"/>
    <mergeCell ref="I4:J4"/>
    <mergeCell ref="K4:L4"/>
    <mergeCell ref="M4:N4"/>
    <mergeCell ref="E2:T2"/>
    <mergeCell ref="E3:L3"/>
    <mergeCell ref="M3:T3"/>
    <mergeCell ref="B21:T21"/>
    <mergeCell ref="B22:T22"/>
    <mergeCell ref="E23:T23"/>
    <mergeCell ref="E24:L24"/>
    <mergeCell ref="M24:T24"/>
    <mergeCell ref="O25:P25"/>
    <mergeCell ref="Q25:R25"/>
    <mergeCell ref="S25:T25"/>
    <mergeCell ref="B51:T51"/>
    <mergeCell ref="B52:T52"/>
    <mergeCell ref="E25:F25"/>
    <mergeCell ref="G25:H25"/>
    <mergeCell ref="I25:J25"/>
    <mergeCell ref="K25:L25"/>
    <mergeCell ref="M25:N25"/>
    <mergeCell ref="E53:T53"/>
    <mergeCell ref="E54:L54"/>
    <mergeCell ref="M54:T54"/>
    <mergeCell ref="B90:T90"/>
    <mergeCell ref="B91:T91"/>
    <mergeCell ref="O55:P55"/>
    <mergeCell ref="Q55:R55"/>
    <mergeCell ref="S55:T55"/>
    <mergeCell ref="O94:P94"/>
    <mergeCell ref="Q94:R94"/>
    <mergeCell ref="S94:T94"/>
    <mergeCell ref="E94:F94"/>
    <mergeCell ref="G94:H94"/>
    <mergeCell ref="I94:J94"/>
    <mergeCell ref="K94:L94"/>
    <mergeCell ref="M94:N94"/>
  </mergeCells>
  <conditionalFormatting sqref="I5">
    <cfRule type="containsBlanks" priority="326" stopIfTrue="1">
      <formula>LEN(TRIM(#REF!))=0</formula>
    </cfRule>
    <cfRule type="cellIs" dxfId="655" priority="327" operator="greaterThanOrEqual">
      <formula>#REF!</formula>
    </cfRule>
    <cfRule type="cellIs" dxfId="654" priority="328" operator="greaterThanOrEqual">
      <formula>#REF!</formula>
    </cfRule>
  </conditionalFormatting>
  <conditionalFormatting sqref="K5">
    <cfRule type="containsBlanks" priority="323" stopIfTrue="1">
      <formula>LEN(TRIM(#REF!))=0</formula>
    </cfRule>
    <cfRule type="cellIs" dxfId="653" priority="324" operator="greaterThanOrEqual">
      <formula>#REF!</formula>
    </cfRule>
    <cfRule type="cellIs" dxfId="652" priority="325" operator="greaterThanOrEqual">
      <formula>#REF!</formula>
    </cfRule>
  </conditionalFormatting>
  <conditionalFormatting sqref="E5">
    <cfRule type="containsBlanks" priority="320" stopIfTrue="1">
      <formula>LEN(TRIM(#REF!))=0</formula>
    </cfRule>
    <cfRule type="cellIs" dxfId="651" priority="321" operator="greaterThanOrEqual">
      <formula>#REF!</formula>
    </cfRule>
    <cfRule type="cellIs" dxfId="650" priority="322" operator="greaterThanOrEqual">
      <formula>#REF!</formula>
    </cfRule>
  </conditionalFormatting>
  <conditionalFormatting sqref="Q5">
    <cfRule type="containsBlanks" priority="317" stopIfTrue="1">
      <formula>LEN(TRIM(#REF!))=0</formula>
    </cfRule>
    <cfRule type="cellIs" dxfId="649" priority="318" operator="greaterThanOrEqual">
      <formula>#REF!</formula>
    </cfRule>
    <cfRule type="cellIs" dxfId="648" priority="319" operator="greaterThanOrEqual">
      <formula>#REF!</formula>
    </cfRule>
  </conditionalFormatting>
  <conditionalFormatting sqref="S5">
    <cfRule type="containsBlanks" priority="314" stopIfTrue="1">
      <formula>LEN(TRIM(#REF!))=0</formula>
    </cfRule>
    <cfRule type="cellIs" dxfId="647" priority="315" operator="greaterThanOrEqual">
      <formula>#REF!</formula>
    </cfRule>
    <cfRule type="cellIs" dxfId="646" priority="316" operator="greaterThanOrEqual">
      <formula>#REF!</formula>
    </cfRule>
  </conditionalFormatting>
  <conditionalFormatting sqref="M5">
    <cfRule type="containsBlanks" priority="311" stopIfTrue="1">
      <formula>LEN(TRIM(#REF!))=0</formula>
    </cfRule>
    <cfRule type="cellIs" dxfId="645" priority="312" operator="greaterThanOrEqual">
      <formula>#REF!</formula>
    </cfRule>
    <cfRule type="cellIs" dxfId="644" priority="313" operator="greaterThanOrEqual">
      <formula>#REF!</formula>
    </cfRule>
  </conditionalFormatting>
  <conditionalFormatting sqref="G5">
    <cfRule type="containsBlanks" priority="308" stopIfTrue="1">
      <formula>LEN(TRIM(#REF!))=0</formula>
    </cfRule>
    <cfRule type="cellIs" dxfId="643" priority="309" operator="greaterThanOrEqual">
      <formula>#REF!</formula>
    </cfRule>
    <cfRule type="cellIs" dxfId="642" priority="310" operator="greaterThanOrEqual">
      <formula>#REF!</formula>
    </cfRule>
  </conditionalFormatting>
  <conditionalFormatting sqref="O5">
    <cfRule type="containsBlanks" priority="305" stopIfTrue="1">
      <formula>LEN(TRIM(#REF!))=0</formula>
    </cfRule>
    <cfRule type="cellIs" dxfId="641" priority="306" operator="greaterThanOrEqual">
      <formula>#REF!</formula>
    </cfRule>
    <cfRule type="cellIs" dxfId="640" priority="307" operator="greaterThanOrEqual">
      <formula>#REF!</formula>
    </cfRule>
  </conditionalFormatting>
  <conditionalFormatting sqref="I26">
    <cfRule type="containsBlanks" priority="302" stopIfTrue="1">
      <formula>LEN(TRIM(#REF!))=0</formula>
    </cfRule>
    <cfRule type="cellIs" dxfId="639" priority="303" operator="greaterThanOrEqual">
      <formula>#REF!</formula>
    </cfRule>
    <cfRule type="cellIs" dxfId="638" priority="304" operator="greaterThanOrEqual">
      <formula>#REF!</formula>
    </cfRule>
  </conditionalFormatting>
  <conditionalFormatting sqref="K26">
    <cfRule type="containsBlanks" priority="299" stopIfTrue="1">
      <formula>LEN(TRIM(#REF!))=0</formula>
    </cfRule>
    <cfRule type="cellIs" dxfId="637" priority="300" operator="greaterThanOrEqual">
      <formula>#REF!</formula>
    </cfRule>
    <cfRule type="cellIs" dxfId="636" priority="301" operator="greaterThanOrEqual">
      <formula>#REF!</formula>
    </cfRule>
  </conditionalFormatting>
  <conditionalFormatting sqref="E26">
    <cfRule type="containsBlanks" priority="296" stopIfTrue="1">
      <formula>LEN(TRIM(#REF!))=0</formula>
    </cfRule>
    <cfRule type="cellIs" dxfId="635" priority="297" operator="greaterThanOrEqual">
      <formula>#REF!</formula>
    </cfRule>
    <cfRule type="cellIs" dxfId="634" priority="298" operator="greaterThanOrEqual">
      <formula>#REF!</formula>
    </cfRule>
  </conditionalFormatting>
  <conditionalFormatting sqref="Q26">
    <cfRule type="containsBlanks" priority="293" stopIfTrue="1">
      <formula>LEN(TRIM(#REF!))=0</formula>
    </cfRule>
    <cfRule type="cellIs" dxfId="633" priority="294" operator="greaterThanOrEqual">
      <formula>#REF!</formula>
    </cfRule>
    <cfRule type="cellIs" dxfId="632" priority="295" operator="greaterThanOrEqual">
      <formula>#REF!</formula>
    </cfRule>
  </conditionalFormatting>
  <conditionalFormatting sqref="S26">
    <cfRule type="containsBlanks" priority="290" stopIfTrue="1">
      <formula>LEN(TRIM(#REF!))=0</formula>
    </cfRule>
    <cfRule type="cellIs" dxfId="631" priority="291" operator="greaterThanOrEqual">
      <formula>#REF!</formula>
    </cfRule>
    <cfRule type="cellIs" dxfId="630" priority="292" operator="greaterThanOrEqual">
      <formula>#REF!</formula>
    </cfRule>
  </conditionalFormatting>
  <conditionalFormatting sqref="M26">
    <cfRule type="containsBlanks" priority="287" stopIfTrue="1">
      <formula>LEN(TRIM(#REF!))=0</formula>
    </cfRule>
    <cfRule type="cellIs" dxfId="629" priority="288" operator="greaterThanOrEqual">
      <formula>#REF!</formula>
    </cfRule>
    <cfRule type="cellIs" dxfId="628" priority="289" operator="greaterThanOrEqual">
      <formula>#REF!</formula>
    </cfRule>
  </conditionalFormatting>
  <conditionalFormatting sqref="G26">
    <cfRule type="containsBlanks" priority="284" stopIfTrue="1">
      <formula>LEN(TRIM(#REF!))=0</formula>
    </cfRule>
    <cfRule type="cellIs" dxfId="627" priority="285" operator="greaterThanOrEqual">
      <formula>#REF!</formula>
    </cfRule>
    <cfRule type="cellIs" dxfId="626" priority="286" operator="greaterThanOrEqual">
      <formula>#REF!</formula>
    </cfRule>
  </conditionalFormatting>
  <conditionalFormatting sqref="O26">
    <cfRule type="containsBlanks" priority="281" stopIfTrue="1">
      <formula>LEN(TRIM(#REF!))=0</formula>
    </cfRule>
    <cfRule type="cellIs" dxfId="625" priority="282" operator="greaterThanOrEqual">
      <formula>#REF!</formula>
    </cfRule>
    <cfRule type="cellIs" dxfId="624" priority="283" operator="greaterThanOrEqual">
      <formula>#REF!</formula>
    </cfRule>
  </conditionalFormatting>
  <conditionalFormatting sqref="I56">
    <cfRule type="containsBlanks" priority="278" stopIfTrue="1">
      <formula>LEN(TRIM(#REF!))=0</formula>
    </cfRule>
    <cfRule type="cellIs" dxfId="623" priority="279" operator="greaterThanOrEqual">
      <formula>#REF!</formula>
    </cfRule>
    <cfRule type="cellIs" dxfId="622" priority="280" operator="greaterThanOrEqual">
      <formula>#REF!</formula>
    </cfRule>
  </conditionalFormatting>
  <conditionalFormatting sqref="K56">
    <cfRule type="containsBlanks" priority="275" stopIfTrue="1">
      <formula>LEN(TRIM(#REF!))=0</formula>
    </cfRule>
    <cfRule type="cellIs" dxfId="621" priority="276" operator="greaterThanOrEqual">
      <formula>#REF!</formula>
    </cfRule>
    <cfRule type="cellIs" dxfId="620" priority="277" operator="greaterThanOrEqual">
      <formula>#REF!</formula>
    </cfRule>
  </conditionalFormatting>
  <conditionalFormatting sqref="E56">
    <cfRule type="containsBlanks" priority="272" stopIfTrue="1">
      <formula>LEN(TRIM(#REF!))=0</formula>
    </cfRule>
    <cfRule type="cellIs" dxfId="619" priority="273" operator="greaterThanOrEqual">
      <formula>#REF!</formula>
    </cfRule>
    <cfRule type="cellIs" dxfId="618" priority="274" operator="greaterThanOrEqual">
      <formula>#REF!</formula>
    </cfRule>
  </conditionalFormatting>
  <conditionalFormatting sqref="Q56">
    <cfRule type="containsBlanks" priority="269" stopIfTrue="1">
      <formula>LEN(TRIM(#REF!))=0</formula>
    </cfRule>
    <cfRule type="cellIs" dxfId="617" priority="270" operator="greaterThanOrEqual">
      <formula>#REF!</formula>
    </cfRule>
    <cfRule type="cellIs" dxfId="616" priority="271" operator="greaterThanOrEqual">
      <formula>#REF!</formula>
    </cfRule>
  </conditionalFormatting>
  <conditionalFormatting sqref="S56">
    <cfRule type="containsBlanks" priority="266" stopIfTrue="1">
      <formula>LEN(TRIM(#REF!))=0</formula>
    </cfRule>
    <cfRule type="cellIs" dxfId="615" priority="267" operator="greaterThanOrEqual">
      <formula>#REF!</formula>
    </cfRule>
    <cfRule type="cellIs" dxfId="614" priority="268" operator="greaterThanOrEqual">
      <formula>#REF!</formula>
    </cfRule>
  </conditionalFormatting>
  <conditionalFormatting sqref="M56">
    <cfRule type="containsBlanks" priority="263" stopIfTrue="1">
      <formula>LEN(TRIM(#REF!))=0</formula>
    </cfRule>
    <cfRule type="cellIs" dxfId="613" priority="264" operator="greaterThanOrEqual">
      <formula>#REF!</formula>
    </cfRule>
    <cfRule type="cellIs" dxfId="612" priority="265" operator="greaterThanOrEqual">
      <formula>#REF!</formula>
    </cfRule>
  </conditionalFormatting>
  <conditionalFormatting sqref="G56">
    <cfRule type="containsBlanks" priority="260" stopIfTrue="1">
      <formula>LEN(TRIM(#REF!))=0</formula>
    </cfRule>
    <cfRule type="cellIs" dxfId="611" priority="261" operator="greaterThanOrEqual">
      <formula>#REF!</formula>
    </cfRule>
    <cfRule type="cellIs" dxfId="610" priority="262" operator="greaterThanOrEqual">
      <formula>#REF!</formula>
    </cfRule>
  </conditionalFormatting>
  <conditionalFormatting sqref="O56">
    <cfRule type="containsBlanks" priority="257" stopIfTrue="1">
      <formula>LEN(TRIM(#REF!))=0</formula>
    </cfRule>
    <cfRule type="cellIs" dxfId="609" priority="258" operator="greaterThanOrEqual">
      <formula>#REF!</formula>
    </cfRule>
    <cfRule type="cellIs" dxfId="608" priority="259" operator="greaterThanOrEqual">
      <formula>#REF!</formula>
    </cfRule>
  </conditionalFormatting>
  <conditionalFormatting sqref="I110 I95 I100 I105">
    <cfRule type="containsBlanks" priority="254" stopIfTrue="1">
      <formula>LEN(TRIM(#REF!))=0</formula>
    </cfRule>
    <cfRule type="cellIs" dxfId="607" priority="255" operator="greaterThanOrEqual">
      <formula>#REF!</formula>
    </cfRule>
    <cfRule type="cellIs" dxfId="606" priority="256" operator="greaterThanOrEqual">
      <formula>#REF!</formula>
    </cfRule>
  </conditionalFormatting>
  <conditionalFormatting sqref="K110 K95 K100 K105">
    <cfRule type="containsBlanks" priority="251" stopIfTrue="1">
      <formula>LEN(TRIM(#REF!))=0</formula>
    </cfRule>
    <cfRule type="cellIs" dxfId="605" priority="252" operator="greaterThanOrEqual">
      <formula>#REF!</formula>
    </cfRule>
    <cfRule type="cellIs" dxfId="604" priority="253" operator="greaterThanOrEqual">
      <formula>#REF!</formula>
    </cfRule>
  </conditionalFormatting>
  <conditionalFormatting sqref="E110 E95 E100 E105">
    <cfRule type="containsBlanks" priority="248" stopIfTrue="1">
      <formula>LEN(TRIM(#REF!))=0</formula>
    </cfRule>
    <cfRule type="cellIs" dxfId="603" priority="249" operator="greaterThanOrEqual">
      <formula>#REF!</formula>
    </cfRule>
    <cfRule type="cellIs" dxfId="602" priority="250" operator="greaterThanOrEqual">
      <formula>#REF!</formula>
    </cfRule>
  </conditionalFormatting>
  <conditionalFormatting sqref="Q110 Q95 Q100 Q105">
    <cfRule type="containsBlanks" priority="245" stopIfTrue="1">
      <formula>LEN(TRIM(#REF!))=0</formula>
    </cfRule>
    <cfRule type="cellIs" dxfId="601" priority="246" operator="greaterThanOrEqual">
      <formula>#REF!</formula>
    </cfRule>
    <cfRule type="cellIs" dxfId="600" priority="247" operator="greaterThanOrEqual">
      <formula>#REF!</formula>
    </cfRule>
  </conditionalFormatting>
  <conditionalFormatting sqref="S110 S95 S100 S105">
    <cfRule type="containsBlanks" priority="242" stopIfTrue="1">
      <formula>LEN(TRIM(#REF!))=0</formula>
    </cfRule>
    <cfRule type="cellIs" dxfId="599" priority="243" operator="greaterThanOrEqual">
      <formula>#REF!</formula>
    </cfRule>
    <cfRule type="cellIs" dxfId="598" priority="244" operator="greaterThanOrEqual">
      <formula>#REF!</formula>
    </cfRule>
  </conditionalFormatting>
  <conditionalFormatting sqref="M110 M95 M100 M105">
    <cfRule type="containsBlanks" priority="239" stopIfTrue="1">
      <formula>LEN(TRIM(#REF!))=0</formula>
    </cfRule>
    <cfRule type="cellIs" dxfId="597" priority="240" operator="greaterThanOrEqual">
      <formula>#REF!</formula>
    </cfRule>
    <cfRule type="cellIs" dxfId="596" priority="241" operator="greaterThanOrEqual">
      <formula>#REF!</formula>
    </cfRule>
  </conditionalFormatting>
  <conditionalFormatting sqref="G110 G95 G100 G105">
    <cfRule type="containsBlanks" priority="236" stopIfTrue="1">
      <formula>LEN(TRIM(#REF!))=0</formula>
    </cfRule>
    <cfRule type="cellIs" dxfId="595" priority="237" operator="greaterThanOrEqual">
      <formula>#REF!</formula>
    </cfRule>
    <cfRule type="cellIs" dxfId="594" priority="238" operator="greaterThanOrEqual">
      <formula>#REF!</formula>
    </cfRule>
  </conditionalFormatting>
  <conditionalFormatting sqref="O110 O95 O100 O105">
    <cfRule type="containsBlanks" priority="233" stopIfTrue="1">
      <formula>LEN(TRIM(#REF!))=0</formula>
    </cfRule>
    <cfRule type="cellIs" dxfId="593" priority="234" operator="greaterThanOrEqual">
      <formula>#REF!</formula>
    </cfRule>
    <cfRule type="cellIs" dxfId="592" priority="235" operator="greaterThanOrEqual">
      <formula>#REF!</formula>
    </cfRule>
  </conditionalFormatting>
  <conditionalFormatting sqref="T27:T46">
    <cfRule type="containsText" priority="81" stopIfTrue="1" operator="containsText" text="AA">
      <formula>NOT(ISERROR(SEARCH("AA",T27)))</formula>
    </cfRule>
    <cfRule type="containsText" dxfId="591" priority="82" operator="containsText" text="A">
      <formula>NOT(ISERROR(SEARCH("A",T27)))</formula>
    </cfRule>
  </conditionalFormatting>
  <conditionalFormatting sqref="L57:L85">
    <cfRule type="containsText" priority="21" stopIfTrue="1" operator="containsText" text="AA">
      <formula>NOT(ISERROR(SEARCH("AA",L57)))</formula>
    </cfRule>
    <cfRule type="containsText" dxfId="590" priority="22" operator="containsText" text="A">
      <formula>NOT(ISERROR(SEARCH("A",L57)))</formula>
    </cfRule>
  </conditionalFormatting>
  <conditionalFormatting sqref="T57:T85">
    <cfRule type="containsText" priority="1" stopIfTrue="1" operator="containsText" text="AA">
      <formula>NOT(ISERROR(SEARCH("AA",T57)))</formula>
    </cfRule>
    <cfRule type="containsText" dxfId="589" priority="2" operator="containsText" text="A">
      <formula>NOT(ISERROR(SEARCH("A",T57)))</formula>
    </cfRule>
  </conditionalFormatting>
  <conditionalFormatting sqref="E6:E16">
    <cfRule type="containsBlanks" priority="158" stopIfTrue="1">
      <formula>LEN(TRIM(E6))=0</formula>
    </cfRule>
    <cfRule type="top10" dxfId="588" priority="159" stopIfTrue="1" percent="1" rank="25"/>
    <cfRule type="top10" dxfId="587" priority="160" percent="1" rank="50"/>
  </conditionalFormatting>
  <conditionalFormatting sqref="F6:F16">
    <cfRule type="containsText" priority="156" stopIfTrue="1" operator="containsText" text="AA">
      <formula>NOT(ISERROR(SEARCH("AA",F6)))</formula>
    </cfRule>
    <cfRule type="containsText" dxfId="586" priority="157" operator="containsText" text="A">
      <formula>NOT(ISERROR(SEARCH("A",F6)))</formula>
    </cfRule>
  </conditionalFormatting>
  <conditionalFormatting sqref="G6:G16">
    <cfRule type="containsBlanks" priority="153" stopIfTrue="1">
      <formula>LEN(TRIM(G6))=0</formula>
    </cfRule>
    <cfRule type="top10" dxfId="585" priority="154" stopIfTrue="1" percent="1" rank="25"/>
    <cfRule type="top10" dxfId="584" priority="155" percent="1" rank="50"/>
  </conditionalFormatting>
  <conditionalFormatting sqref="H6:H16">
    <cfRule type="containsText" priority="151" stopIfTrue="1" operator="containsText" text="AA">
      <formula>NOT(ISERROR(SEARCH("AA",H6)))</formula>
    </cfRule>
    <cfRule type="containsText" dxfId="583" priority="152" operator="containsText" text="A">
      <formula>NOT(ISERROR(SEARCH("A",H6)))</formula>
    </cfRule>
  </conditionalFormatting>
  <conditionalFormatting sqref="I6:I16">
    <cfRule type="containsBlanks" priority="148" stopIfTrue="1">
      <formula>LEN(TRIM(I6))=0</formula>
    </cfRule>
    <cfRule type="top10" dxfId="582" priority="149" stopIfTrue="1" percent="1" rank="25"/>
    <cfRule type="top10" dxfId="581" priority="150" percent="1" rank="50"/>
  </conditionalFormatting>
  <conditionalFormatting sqref="J6:J16">
    <cfRule type="containsText" priority="146" stopIfTrue="1" operator="containsText" text="AA">
      <formula>NOT(ISERROR(SEARCH("AA",J6)))</formula>
    </cfRule>
    <cfRule type="containsText" dxfId="580" priority="147" operator="containsText" text="A">
      <formula>NOT(ISERROR(SEARCH("A",J6)))</formula>
    </cfRule>
  </conditionalFormatting>
  <conditionalFormatting sqref="K6:K16">
    <cfRule type="containsBlanks" priority="143" stopIfTrue="1">
      <formula>LEN(TRIM(K6))=0</formula>
    </cfRule>
    <cfRule type="top10" dxfId="579" priority="144" stopIfTrue="1" percent="1" rank="25"/>
    <cfRule type="top10" dxfId="578" priority="145" percent="1" rank="50"/>
  </conditionalFormatting>
  <conditionalFormatting sqref="L6:L16">
    <cfRule type="containsText" priority="141" stopIfTrue="1" operator="containsText" text="AA">
      <formula>NOT(ISERROR(SEARCH("AA",L6)))</formula>
    </cfRule>
    <cfRule type="containsText" dxfId="577" priority="142" operator="containsText" text="A">
      <formula>NOT(ISERROR(SEARCH("A",L6)))</formula>
    </cfRule>
  </conditionalFormatting>
  <conditionalFormatting sqref="M6:M16">
    <cfRule type="containsBlanks" priority="138" stopIfTrue="1">
      <formula>LEN(TRIM(M6))=0</formula>
    </cfRule>
    <cfRule type="top10" dxfId="576" priority="139" stopIfTrue="1" percent="1" rank="25"/>
    <cfRule type="top10" dxfId="575" priority="140" percent="1" rank="50"/>
  </conditionalFormatting>
  <conditionalFormatting sqref="N6:N16">
    <cfRule type="containsText" priority="136" stopIfTrue="1" operator="containsText" text="AA">
      <formula>NOT(ISERROR(SEARCH("AA",N6)))</formula>
    </cfRule>
    <cfRule type="containsText" dxfId="574" priority="137" operator="containsText" text="A">
      <formula>NOT(ISERROR(SEARCH("A",N6)))</formula>
    </cfRule>
  </conditionalFormatting>
  <conditionalFormatting sqref="O6:O16">
    <cfRule type="containsBlanks" priority="133" stopIfTrue="1">
      <formula>LEN(TRIM(O6))=0</formula>
    </cfRule>
    <cfRule type="top10" dxfId="573" priority="134" stopIfTrue="1" percent="1" rank="25"/>
    <cfRule type="top10" dxfId="572" priority="135" percent="1" rank="50"/>
  </conditionalFormatting>
  <conditionalFormatting sqref="P6:P16">
    <cfRule type="containsText" priority="131" stopIfTrue="1" operator="containsText" text="AA">
      <formula>NOT(ISERROR(SEARCH("AA",P6)))</formula>
    </cfRule>
    <cfRule type="containsText" dxfId="571" priority="132" operator="containsText" text="A">
      <formula>NOT(ISERROR(SEARCH("A",P6)))</formula>
    </cfRule>
  </conditionalFormatting>
  <conditionalFormatting sqref="Q6:Q16">
    <cfRule type="containsBlanks" priority="128" stopIfTrue="1">
      <formula>LEN(TRIM(Q6))=0</formula>
    </cfRule>
    <cfRule type="top10" dxfId="570" priority="129" stopIfTrue="1" percent="1" rank="25"/>
    <cfRule type="top10" dxfId="569" priority="130" percent="1" rank="50"/>
  </conditionalFormatting>
  <conditionalFormatting sqref="R6:R16">
    <cfRule type="containsText" priority="126" stopIfTrue="1" operator="containsText" text="AA">
      <formula>NOT(ISERROR(SEARCH("AA",R6)))</formula>
    </cfRule>
    <cfRule type="containsText" dxfId="568" priority="127" operator="containsText" text="A">
      <formula>NOT(ISERROR(SEARCH("A",R6)))</formula>
    </cfRule>
  </conditionalFormatting>
  <conditionalFormatting sqref="S6:S16">
    <cfRule type="containsBlanks" priority="123" stopIfTrue="1">
      <formula>LEN(TRIM(S6))=0</formula>
    </cfRule>
    <cfRule type="top10" dxfId="567" priority="124" stopIfTrue="1" percent="1" rank="25"/>
    <cfRule type="top10" dxfId="566" priority="125" percent="1" rank="50"/>
  </conditionalFormatting>
  <conditionalFormatting sqref="T6:T16">
    <cfRule type="containsText" priority="121" stopIfTrue="1" operator="containsText" text="AA">
      <formula>NOT(ISERROR(SEARCH("AA",T6)))</formula>
    </cfRule>
    <cfRule type="containsText" dxfId="565" priority="122" operator="containsText" text="A">
      <formula>NOT(ISERROR(SEARCH("A",T6)))</formula>
    </cfRule>
  </conditionalFormatting>
  <conditionalFormatting sqref="E27:E46">
    <cfRule type="containsBlanks" priority="118" stopIfTrue="1">
      <formula>LEN(TRIM(E27))=0</formula>
    </cfRule>
    <cfRule type="top10" dxfId="564" priority="119" stopIfTrue="1" percent="1" rank="25"/>
    <cfRule type="top10" dxfId="563" priority="120" percent="1" rank="50"/>
  </conditionalFormatting>
  <conditionalFormatting sqref="F27:F46">
    <cfRule type="containsText" priority="116" stopIfTrue="1" operator="containsText" text="AA">
      <formula>NOT(ISERROR(SEARCH("AA",F27)))</formula>
    </cfRule>
    <cfRule type="containsText" dxfId="562" priority="117" operator="containsText" text="A">
      <formula>NOT(ISERROR(SEARCH("A",F27)))</formula>
    </cfRule>
  </conditionalFormatting>
  <conditionalFormatting sqref="G27:G46">
    <cfRule type="containsBlanks" priority="113" stopIfTrue="1">
      <formula>LEN(TRIM(G27))=0</formula>
    </cfRule>
    <cfRule type="top10" dxfId="561" priority="114" stopIfTrue="1" percent="1" rank="25"/>
    <cfRule type="top10" dxfId="560" priority="115" percent="1" rank="50"/>
  </conditionalFormatting>
  <conditionalFormatting sqref="H27:H46">
    <cfRule type="containsText" priority="111" stopIfTrue="1" operator="containsText" text="AA">
      <formula>NOT(ISERROR(SEARCH("AA",H27)))</formula>
    </cfRule>
    <cfRule type="containsText" dxfId="559" priority="112" operator="containsText" text="A">
      <formula>NOT(ISERROR(SEARCH("A",H27)))</formula>
    </cfRule>
  </conditionalFormatting>
  <conditionalFormatting sqref="I27:I46">
    <cfRule type="containsBlanks" priority="108" stopIfTrue="1">
      <formula>LEN(TRIM(I27))=0</formula>
    </cfRule>
    <cfRule type="top10" dxfId="558" priority="109" stopIfTrue="1" percent="1" rank="25"/>
    <cfRule type="top10" dxfId="557" priority="110" percent="1" rank="50"/>
  </conditionalFormatting>
  <conditionalFormatting sqref="J27:J46">
    <cfRule type="containsText" priority="106" stopIfTrue="1" operator="containsText" text="AA">
      <formula>NOT(ISERROR(SEARCH("AA",J27)))</formula>
    </cfRule>
    <cfRule type="containsText" dxfId="556" priority="107" operator="containsText" text="A">
      <formula>NOT(ISERROR(SEARCH("A",J27)))</formula>
    </cfRule>
  </conditionalFormatting>
  <conditionalFormatting sqref="K27:K46">
    <cfRule type="containsBlanks" priority="103" stopIfTrue="1">
      <formula>LEN(TRIM(K27))=0</formula>
    </cfRule>
    <cfRule type="top10" dxfId="555" priority="104" stopIfTrue="1" percent="1" rank="25"/>
    <cfRule type="top10" dxfId="554" priority="105" percent="1" rank="50"/>
  </conditionalFormatting>
  <conditionalFormatting sqref="L27:L46">
    <cfRule type="containsText" priority="101" stopIfTrue="1" operator="containsText" text="AA">
      <formula>NOT(ISERROR(SEARCH("AA",L27)))</formula>
    </cfRule>
    <cfRule type="containsText" dxfId="553" priority="102" operator="containsText" text="A">
      <formula>NOT(ISERROR(SEARCH("A",L27)))</formula>
    </cfRule>
  </conditionalFormatting>
  <conditionalFormatting sqref="M27:M46">
    <cfRule type="containsBlanks" priority="98" stopIfTrue="1">
      <formula>LEN(TRIM(M27))=0</formula>
    </cfRule>
    <cfRule type="top10" dxfId="552" priority="99" stopIfTrue="1" percent="1" rank="25"/>
    <cfRule type="top10" dxfId="551" priority="100" percent="1" rank="50"/>
  </conditionalFormatting>
  <conditionalFormatting sqref="N27:N46">
    <cfRule type="containsText" priority="96" stopIfTrue="1" operator="containsText" text="AA">
      <formula>NOT(ISERROR(SEARCH("AA",N27)))</formula>
    </cfRule>
    <cfRule type="containsText" dxfId="550" priority="97" operator="containsText" text="A">
      <formula>NOT(ISERROR(SEARCH("A",N27)))</formula>
    </cfRule>
  </conditionalFormatting>
  <conditionalFormatting sqref="O27:O46">
    <cfRule type="containsBlanks" priority="93" stopIfTrue="1">
      <formula>LEN(TRIM(O27))=0</formula>
    </cfRule>
    <cfRule type="top10" dxfId="549" priority="94" stopIfTrue="1" percent="1" rank="25"/>
    <cfRule type="top10" dxfId="548" priority="95" percent="1" rank="50"/>
  </conditionalFormatting>
  <conditionalFormatting sqref="P27:P46">
    <cfRule type="containsText" priority="91" stopIfTrue="1" operator="containsText" text="AA">
      <formula>NOT(ISERROR(SEARCH("AA",P27)))</formula>
    </cfRule>
    <cfRule type="containsText" dxfId="547" priority="92" operator="containsText" text="A">
      <formula>NOT(ISERROR(SEARCH("A",P27)))</formula>
    </cfRule>
  </conditionalFormatting>
  <conditionalFormatting sqref="Q27:Q46">
    <cfRule type="containsBlanks" priority="88" stopIfTrue="1">
      <formula>LEN(TRIM(Q27))=0</formula>
    </cfRule>
    <cfRule type="top10" dxfId="546" priority="89" stopIfTrue="1" percent="1" rank="25"/>
    <cfRule type="top10" dxfId="545" priority="90" percent="1" rank="50"/>
  </conditionalFormatting>
  <conditionalFormatting sqref="R27:R46">
    <cfRule type="containsText" priority="86" stopIfTrue="1" operator="containsText" text="AA">
      <formula>NOT(ISERROR(SEARCH("AA",R27)))</formula>
    </cfRule>
    <cfRule type="containsText" dxfId="544" priority="87" operator="containsText" text="A">
      <formula>NOT(ISERROR(SEARCH("A",R27)))</formula>
    </cfRule>
  </conditionalFormatting>
  <conditionalFormatting sqref="S27:S46">
    <cfRule type="containsBlanks" priority="83" stopIfTrue="1">
      <formula>LEN(TRIM(S27))=0</formula>
    </cfRule>
    <cfRule type="top10" dxfId="543" priority="84" stopIfTrue="1" percent="1" rank="25"/>
    <cfRule type="top10" dxfId="542" priority="85" percent="1" rank="50"/>
  </conditionalFormatting>
  <conditionalFormatting sqref="E57:E85">
    <cfRule type="containsBlanks" priority="38" stopIfTrue="1">
      <formula>LEN(TRIM(E57))=0</formula>
    </cfRule>
    <cfRule type="top10" dxfId="541" priority="39" stopIfTrue="1" percent="1" rank="25"/>
    <cfRule type="top10" dxfId="540" priority="40" percent="1" rank="50"/>
  </conditionalFormatting>
  <conditionalFormatting sqref="F57:F85">
    <cfRule type="containsText" priority="36" stopIfTrue="1" operator="containsText" text="AA">
      <formula>NOT(ISERROR(SEARCH("AA",F57)))</formula>
    </cfRule>
    <cfRule type="containsText" dxfId="539" priority="37" operator="containsText" text="A">
      <formula>NOT(ISERROR(SEARCH("A",F57)))</formula>
    </cfRule>
  </conditionalFormatting>
  <conditionalFormatting sqref="G57:G85">
    <cfRule type="containsBlanks" priority="33" stopIfTrue="1">
      <formula>LEN(TRIM(G57))=0</formula>
    </cfRule>
    <cfRule type="top10" dxfId="538" priority="34" stopIfTrue="1" percent="1" rank="25"/>
    <cfRule type="top10" dxfId="537" priority="35" percent="1" rank="50"/>
  </conditionalFormatting>
  <conditionalFormatting sqref="H57:H85">
    <cfRule type="containsText" priority="31" stopIfTrue="1" operator="containsText" text="AA">
      <formula>NOT(ISERROR(SEARCH("AA",H57)))</formula>
    </cfRule>
    <cfRule type="containsText" dxfId="536" priority="32" operator="containsText" text="A">
      <formula>NOT(ISERROR(SEARCH("A",H57)))</formula>
    </cfRule>
  </conditionalFormatting>
  <conditionalFormatting sqref="I57:I85">
    <cfRule type="containsBlanks" priority="28" stopIfTrue="1">
      <formula>LEN(TRIM(I57))=0</formula>
    </cfRule>
    <cfRule type="top10" dxfId="535" priority="29" stopIfTrue="1" percent="1" rank="25"/>
    <cfRule type="top10" dxfId="534" priority="30" percent="1" rank="50"/>
  </conditionalFormatting>
  <conditionalFormatting sqref="J57:J85">
    <cfRule type="containsText" priority="26" stopIfTrue="1" operator="containsText" text="AA">
      <formula>NOT(ISERROR(SEARCH("AA",J57)))</formula>
    </cfRule>
    <cfRule type="containsText" dxfId="533" priority="27" operator="containsText" text="A">
      <formula>NOT(ISERROR(SEARCH("A",J57)))</formula>
    </cfRule>
  </conditionalFormatting>
  <conditionalFormatting sqref="K57:K85">
    <cfRule type="containsBlanks" priority="23" stopIfTrue="1">
      <formula>LEN(TRIM(K57))=0</formula>
    </cfRule>
    <cfRule type="top10" dxfId="532" priority="24" stopIfTrue="1" percent="1" rank="25"/>
    <cfRule type="top10" dxfId="531" priority="25" percent="1" rank="50"/>
  </conditionalFormatting>
  <conditionalFormatting sqref="M57:M85">
    <cfRule type="containsBlanks" priority="18" stopIfTrue="1">
      <formula>LEN(TRIM(M57))=0</formula>
    </cfRule>
    <cfRule type="top10" dxfId="530" priority="19" stopIfTrue="1" percent="1" rank="25"/>
    <cfRule type="top10" dxfId="529" priority="20" percent="1" rank="50"/>
  </conditionalFormatting>
  <conditionalFormatting sqref="N57:N85">
    <cfRule type="containsText" priority="16" stopIfTrue="1" operator="containsText" text="AA">
      <formula>NOT(ISERROR(SEARCH("AA",N57)))</formula>
    </cfRule>
    <cfRule type="containsText" dxfId="528" priority="17" operator="containsText" text="A">
      <formula>NOT(ISERROR(SEARCH("A",N57)))</formula>
    </cfRule>
  </conditionalFormatting>
  <conditionalFormatting sqref="O57:O85">
    <cfRule type="containsBlanks" priority="13" stopIfTrue="1">
      <formula>LEN(TRIM(O57))=0</formula>
    </cfRule>
    <cfRule type="top10" dxfId="527" priority="14" stopIfTrue="1" percent="1" rank="25"/>
    <cfRule type="top10" dxfId="526" priority="15" percent="1" rank="50"/>
  </conditionalFormatting>
  <conditionalFormatting sqref="P57:P85">
    <cfRule type="containsText" priority="11" stopIfTrue="1" operator="containsText" text="AA">
      <formula>NOT(ISERROR(SEARCH("AA",P57)))</formula>
    </cfRule>
    <cfRule type="containsText" dxfId="525" priority="12" operator="containsText" text="A">
      <formula>NOT(ISERROR(SEARCH("A",P57)))</formula>
    </cfRule>
  </conditionalFormatting>
  <conditionalFormatting sqref="Q57:Q85">
    <cfRule type="containsBlanks" priority="8" stopIfTrue="1">
      <formula>LEN(TRIM(Q57))=0</formula>
    </cfRule>
    <cfRule type="top10" dxfId="524" priority="9" stopIfTrue="1" percent="1" rank="25"/>
    <cfRule type="top10" dxfId="523" priority="10" percent="1" rank="50"/>
  </conditionalFormatting>
  <conditionalFormatting sqref="R57:R85">
    <cfRule type="containsText" priority="6" stopIfTrue="1" operator="containsText" text="AA">
      <formula>NOT(ISERROR(SEARCH("AA",R57)))</formula>
    </cfRule>
    <cfRule type="containsText" dxfId="522" priority="7" operator="containsText" text="A">
      <formula>NOT(ISERROR(SEARCH("A",R57)))</formula>
    </cfRule>
  </conditionalFormatting>
  <conditionalFormatting sqref="S57:S85">
    <cfRule type="containsBlanks" priority="3" stopIfTrue="1">
      <formula>LEN(TRIM(S57))=0</formula>
    </cfRule>
    <cfRule type="top10" dxfId="521" priority="4" stopIfTrue="1" percent="1" rank="25"/>
    <cfRule type="top10" dxfId="520" priority="5" percent="1" rank="50"/>
  </conditionalFormatting>
  <pageMargins left="0.5" right="0.5" top="0.5" bottom="0.5" header="0.3" footer="0.3"/>
  <pageSetup scale="90" fitToHeight="0" orientation="landscape" horizontalDpi="4294967293" verticalDpi="1200" r:id="rId1"/>
  <rowBreaks count="3" manualBreakCount="3">
    <brk id="21" min="1" max="19" man="1"/>
    <brk id="51" min="1" max="19" man="1"/>
    <brk id="90"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3CED-6B57-4181-B7F6-FD3B13826A50}">
  <sheetPr codeName="Sheet13"/>
  <dimension ref="A1:AF115"/>
  <sheetViews>
    <sheetView topLeftCell="B94" zoomScaleNormal="100" workbookViewId="0">
      <selection activeCell="B1" sqref="B1:T1"/>
    </sheetView>
  </sheetViews>
  <sheetFormatPr defaultColWidth="9.109375" defaultRowHeight="13.2"/>
  <cols>
    <col min="1" max="1" width="0" style="27" hidden="1" customWidth="1"/>
    <col min="2" max="2" width="15.77734375" style="37" customWidth="1"/>
    <col min="3" max="3" width="15.77734375" style="6" customWidth="1"/>
    <col min="4" max="4" width="9.21875" style="22" customWidth="1"/>
    <col min="5" max="19" width="5.77734375" style="31" customWidth="1"/>
    <col min="20" max="20" width="5.77734375" style="251" customWidth="1"/>
    <col min="21" max="16384" width="9.109375" style="27"/>
  </cols>
  <sheetData>
    <row r="1" spans="1:20" ht="30" customHeight="1" thickBot="1">
      <c r="B1" s="500" t="s">
        <v>547</v>
      </c>
      <c r="C1" s="500"/>
      <c r="D1" s="500"/>
      <c r="E1" s="500"/>
      <c r="F1" s="500"/>
      <c r="G1" s="500"/>
      <c r="H1" s="500"/>
      <c r="I1" s="500"/>
      <c r="J1" s="500"/>
      <c r="K1" s="500"/>
      <c r="L1" s="500"/>
      <c r="M1" s="500"/>
      <c r="N1" s="500"/>
      <c r="O1" s="500"/>
      <c r="P1" s="500"/>
      <c r="Q1" s="500"/>
      <c r="R1" s="500"/>
      <c r="S1" s="500"/>
      <c r="T1" s="500"/>
    </row>
    <row r="2" spans="1:20" s="163" customFormat="1" ht="19.95" customHeight="1">
      <c r="A2" s="66"/>
      <c r="B2" s="1" t="s">
        <v>0</v>
      </c>
      <c r="C2" s="462" t="s">
        <v>505</v>
      </c>
      <c r="D2" s="160" t="s">
        <v>21</v>
      </c>
      <c r="E2" s="477" t="s">
        <v>82</v>
      </c>
      <c r="F2" s="478"/>
      <c r="G2" s="478"/>
      <c r="H2" s="478"/>
      <c r="I2" s="478"/>
      <c r="J2" s="478"/>
      <c r="K2" s="478"/>
      <c r="L2" s="478"/>
      <c r="M2" s="478"/>
      <c r="N2" s="478"/>
      <c r="O2" s="478"/>
      <c r="P2" s="478"/>
      <c r="Q2" s="478"/>
      <c r="R2" s="478"/>
      <c r="S2" s="478"/>
      <c r="T2" s="479"/>
    </row>
    <row r="3" spans="1:20" s="163" customFormat="1" ht="19.95" customHeight="1">
      <c r="A3" s="66"/>
      <c r="B3" s="13"/>
      <c r="C3" s="162"/>
      <c r="D3" s="162"/>
      <c r="E3" s="480" t="s">
        <v>83</v>
      </c>
      <c r="F3" s="482"/>
      <c r="G3" s="482"/>
      <c r="H3" s="482"/>
      <c r="I3" s="482"/>
      <c r="J3" s="482"/>
      <c r="K3" s="482"/>
      <c r="L3" s="482"/>
      <c r="M3" s="480" t="s">
        <v>84</v>
      </c>
      <c r="N3" s="482"/>
      <c r="O3" s="482"/>
      <c r="P3" s="482"/>
      <c r="Q3" s="482"/>
      <c r="R3" s="482"/>
      <c r="S3" s="482"/>
      <c r="T3" s="501"/>
    </row>
    <row r="4" spans="1:20" s="163" customFormat="1" ht="19.8" customHeight="1" thickBot="1">
      <c r="A4" s="66"/>
      <c r="B4" s="2"/>
      <c r="C4" s="161"/>
      <c r="D4" s="161"/>
      <c r="E4" s="480" t="s">
        <v>428</v>
      </c>
      <c r="F4" s="481"/>
      <c r="G4" s="482" t="s">
        <v>427</v>
      </c>
      <c r="H4" s="481"/>
      <c r="I4" s="482" t="s">
        <v>426</v>
      </c>
      <c r="J4" s="481"/>
      <c r="K4" s="482" t="s">
        <v>425</v>
      </c>
      <c r="L4" s="481"/>
      <c r="M4" s="480" t="s">
        <v>428</v>
      </c>
      <c r="N4" s="481"/>
      <c r="O4" s="482" t="s">
        <v>427</v>
      </c>
      <c r="P4" s="481"/>
      <c r="Q4" s="482" t="s">
        <v>426</v>
      </c>
      <c r="R4" s="481"/>
      <c r="S4" s="482" t="s">
        <v>425</v>
      </c>
      <c r="T4" s="484"/>
    </row>
    <row r="5" spans="1:20" s="181" customFormat="1">
      <c r="B5" s="387" t="s">
        <v>447</v>
      </c>
      <c r="C5" s="402"/>
      <c r="D5" s="402"/>
      <c r="E5" s="242"/>
      <c r="F5" s="192"/>
      <c r="G5" s="242"/>
      <c r="H5" s="192"/>
      <c r="I5" s="243"/>
      <c r="J5" s="193"/>
      <c r="K5" s="243"/>
      <c r="L5" s="193"/>
      <c r="M5" s="243"/>
      <c r="N5" s="193"/>
      <c r="O5" s="243"/>
      <c r="P5" s="193"/>
      <c r="Q5" s="243"/>
      <c r="R5" s="193"/>
      <c r="S5" s="243"/>
      <c r="T5" s="193"/>
    </row>
    <row r="6" spans="1:20">
      <c r="A6" s="67" t="s">
        <v>322</v>
      </c>
      <c r="B6" s="339" t="str">
        <f t="shared" ref="B6:B57" si="0">VLOOKUP(A6,VL_CCVT,4,FALSE)</f>
        <v>Impact</v>
      </c>
      <c r="C6" s="164" t="str">
        <f t="shared" ref="C6:C57" si="1">VLOOKUP(A6,VL_CCVT,3,FALSE)</f>
        <v>Collards</v>
      </c>
      <c r="D6" s="165" t="str">
        <f t="shared" ref="D6:D57" si="2">VLOOKUP(A6,VL_CCVT,2,FALSE)</f>
        <v>Brassica</v>
      </c>
      <c r="E6" s="260">
        <v>1.9111111111111128</v>
      </c>
      <c r="F6" s="169" t="s">
        <v>143</v>
      </c>
      <c r="G6" s="260">
        <v>1.8333333333333344</v>
      </c>
      <c r="H6" s="169" t="s">
        <v>241</v>
      </c>
      <c r="I6" s="260">
        <v>1.0666666666666658</v>
      </c>
      <c r="J6" s="169" t="s">
        <v>354</v>
      </c>
      <c r="K6" s="260">
        <v>2.8333333333333397</v>
      </c>
      <c r="L6" s="169" t="s">
        <v>100</v>
      </c>
      <c r="M6" s="260">
        <v>1.6666666666666698</v>
      </c>
      <c r="N6" s="169" t="s">
        <v>137</v>
      </c>
      <c r="O6" s="260">
        <v>0.99999999999999956</v>
      </c>
      <c r="P6" s="169" t="s">
        <v>339</v>
      </c>
      <c r="Q6" s="260">
        <v>1.9999999999999998</v>
      </c>
      <c r="R6" s="169" t="s">
        <v>217</v>
      </c>
      <c r="S6" s="260">
        <v>2.0000000000000036</v>
      </c>
      <c r="T6" s="169" t="s">
        <v>131</v>
      </c>
    </row>
    <row r="7" spans="1:20">
      <c r="A7" s="67" t="s">
        <v>323</v>
      </c>
      <c r="B7" s="340" t="str">
        <f t="shared" si="0"/>
        <v>Extender</v>
      </c>
      <c r="C7" s="28" t="str">
        <f t="shared" si="1"/>
        <v>Hyb. Brassica</v>
      </c>
      <c r="D7" s="29" t="str">
        <f t="shared" si="2"/>
        <v>Brassica</v>
      </c>
      <c r="E7" s="261">
        <v>1.944444444444446</v>
      </c>
      <c r="F7" s="167" t="s">
        <v>143</v>
      </c>
      <c r="G7" s="261">
        <v>2.0000000000000009</v>
      </c>
      <c r="H7" s="167" t="s">
        <v>106</v>
      </c>
      <c r="I7" s="261">
        <v>1.333333333333333</v>
      </c>
      <c r="J7" s="167" t="s">
        <v>126</v>
      </c>
      <c r="K7" s="261">
        <v>2.5000000000000058</v>
      </c>
      <c r="L7" s="167" t="s">
        <v>110</v>
      </c>
      <c r="M7" s="261">
        <v>4.4444444444444446</v>
      </c>
      <c r="N7" s="167" t="s">
        <v>157</v>
      </c>
      <c r="O7" s="261">
        <v>1.9999999999999987</v>
      </c>
      <c r="P7" s="167" t="s">
        <v>215</v>
      </c>
      <c r="Q7" s="261">
        <v>0.99999999999999967</v>
      </c>
      <c r="R7" s="167" t="s">
        <v>397</v>
      </c>
      <c r="S7" s="261">
        <v>10.333333333333334</v>
      </c>
      <c r="T7" s="167" t="s">
        <v>163</v>
      </c>
    </row>
    <row r="8" spans="1:20">
      <c r="A8" s="67" t="s">
        <v>318</v>
      </c>
      <c r="B8" s="339" t="str">
        <f t="shared" si="0"/>
        <v>Viva</v>
      </c>
      <c r="C8" s="164" t="str">
        <f t="shared" si="1"/>
        <v>Hyb. Brassica</v>
      </c>
      <c r="D8" s="165" t="str">
        <f t="shared" si="2"/>
        <v>Brassica</v>
      </c>
      <c r="E8" s="260">
        <v>2.2888888888888905</v>
      </c>
      <c r="F8" s="169" t="s">
        <v>139</v>
      </c>
      <c r="G8" s="260">
        <v>1.8666666666666674</v>
      </c>
      <c r="H8" s="169" t="s">
        <v>136</v>
      </c>
      <c r="I8" s="260">
        <v>0.999999999999999</v>
      </c>
      <c r="J8" s="169" t="s">
        <v>354</v>
      </c>
      <c r="K8" s="260">
        <v>4.0000000000000053</v>
      </c>
      <c r="L8" s="169" t="s">
        <v>192</v>
      </c>
      <c r="M8" s="260">
        <v>3.3888888888888919</v>
      </c>
      <c r="N8" s="169" t="s">
        <v>120</v>
      </c>
      <c r="O8" s="260">
        <v>3.3333333333333321</v>
      </c>
      <c r="P8" s="169" t="s">
        <v>122</v>
      </c>
      <c r="Q8" s="260">
        <v>0.99999999999999967</v>
      </c>
      <c r="R8" s="169" t="s">
        <v>397</v>
      </c>
      <c r="S8" s="260">
        <v>5.8333333333333348</v>
      </c>
      <c r="T8" s="169" t="s">
        <v>179</v>
      </c>
    </row>
    <row r="9" spans="1:20">
      <c r="A9" s="67" t="s">
        <v>326</v>
      </c>
      <c r="B9" s="340" t="str">
        <f t="shared" si="0"/>
        <v>Vivant</v>
      </c>
      <c r="C9" s="28" t="str">
        <f t="shared" si="1"/>
        <v>Hyb. Brassica</v>
      </c>
      <c r="D9" s="29" t="str">
        <f t="shared" si="2"/>
        <v>Brassica</v>
      </c>
      <c r="E9" s="261">
        <v>2.277777777777779</v>
      </c>
      <c r="F9" s="167" t="s">
        <v>139</v>
      </c>
      <c r="G9" s="261">
        <v>2.2000000000000011</v>
      </c>
      <c r="H9" s="167" t="s">
        <v>223</v>
      </c>
      <c r="I9" s="261">
        <v>1.1333333333333329</v>
      </c>
      <c r="J9" s="167" t="s">
        <v>354</v>
      </c>
      <c r="K9" s="261">
        <v>3.5000000000000053</v>
      </c>
      <c r="L9" s="167" t="s">
        <v>96</v>
      </c>
      <c r="M9" s="261">
        <v>2.6666666666666696</v>
      </c>
      <c r="N9" s="167" t="s">
        <v>143</v>
      </c>
      <c r="O9" s="261">
        <v>2.9999999999999987</v>
      </c>
      <c r="P9" s="167" t="s">
        <v>217</v>
      </c>
      <c r="Q9" s="261">
        <v>0.99999999999999956</v>
      </c>
      <c r="R9" s="167" t="s">
        <v>397</v>
      </c>
      <c r="S9" s="261">
        <v>4.0000000000000009</v>
      </c>
      <c r="T9" s="167" t="s">
        <v>189</v>
      </c>
    </row>
    <row r="10" spans="1:20">
      <c r="A10" s="67" t="s">
        <v>310</v>
      </c>
      <c r="B10" s="339" t="str">
        <f t="shared" si="0"/>
        <v>Aerifi</v>
      </c>
      <c r="C10" s="164" t="str">
        <f t="shared" si="1"/>
        <v>Radish</v>
      </c>
      <c r="D10" s="165" t="str">
        <f t="shared" si="2"/>
        <v>Brassica</v>
      </c>
      <c r="E10" s="260">
        <v>2.4666666666666686</v>
      </c>
      <c r="F10" s="169" t="s">
        <v>110</v>
      </c>
      <c r="G10" s="260">
        <v>2.0666666666666673</v>
      </c>
      <c r="H10" s="169" t="s">
        <v>340</v>
      </c>
      <c r="I10" s="260">
        <v>0.83333333333333193</v>
      </c>
      <c r="J10" s="169" t="s">
        <v>204</v>
      </c>
      <c r="K10" s="260">
        <v>4.5000000000000071</v>
      </c>
      <c r="L10" s="169" t="s">
        <v>122</v>
      </c>
      <c r="M10" s="260">
        <v>5.1111111111111107</v>
      </c>
      <c r="N10" s="169" t="s">
        <v>119</v>
      </c>
      <c r="O10" s="260">
        <v>4.9999999999999973</v>
      </c>
      <c r="P10" s="169" t="s">
        <v>197</v>
      </c>
      <c r="Q10" s="260">
        <v>0.99999999999999944</v>
      </c>
      <c r="R10" s="169" t="s">
        <v>397</v>
      </c>
      <c r="S10" s="260">
        <v>9.3333333333333375</v>
      </c>
      <c r="T10" s="169" t="s">
        <v>174</v>
      </c>
    </row>
    <row r="11" spans="1:20">
      <c r="A11" s="67" t="s">
        <v>313</v>
      </c>
      <c r="B11" s="340" t="str">
        <f t="shared" si="0"/>
        <v>Digger</v>
      </c>
      <c r="C11" s="28" t="str">
        <f t="shared" si="1"/>
        <v>Radish</v>
      </c>
      <c r="D11" s="29" t="str">
        <f t="shared" si="2"/>
        <v>Brassica</v>
      </c>
      <c r="E11" s="261">
        <v>2.6111111111111129</v>
      </c>
      <c r="F11" s="167" t="s">
        <v>100</v>
      </c>
      <c r="G11" s="261">
        <v>2.1666666666666679</v>
      </c>
      <c r="H11" s="167" t="s">
        <v>223</v>
      </c>
      <c r="I11" s="261">
        <v>0.999999999999999</v>
      </c>
      <c r="J11" s="167" t="s">
        <v>354</v>
      </c>
      <c r="K11" s="261">
        <v>4.6666666666666723</v>
      </c>
      <c r="L11" s="167" t="s">
        <v>101</v>
      </c>
      <c r="M11" s="261">
        <v>4.7777777777777812</v>
      </c>
      <c r="N11" s="167" t="s">
        <v>124</v>
      </c>
      <c r="O11" s="261">
        <v>4.6666666666666661</v>
      </c>
      <c r="P11" s="167" t="s">
        <v>127</v>
      </c>
      <c r="Q11" s="261">
        <v>0.99999999999999944</v>
      </c>
      <c r="R11" s="167" t="s">
        <v>397</v>
      </c>
      <c r="S11" s="261">
        <v>8.6666666666666679</v>
      </c>
      <c r="T11" s="167" t="s">
        <v>191</v>
      </c>
    </row>
    <row r="12" spans="1:20">
      <c r="A12" s="67" t="s">
        <v>317</v>
      </c>
      <c r="B12" s="339" t="str">
        <f t="shared" si="0"/>
        <v>Driller</v>
      </c>
      <c r="C12" s="164" t="str">
        <f t="shared" si="1"/>
        <v>Radish</v>
      </c>
      <c r="D12" s="165" t="str">
        <f t="shared" si="2"/>
        <v>Brassica</v>
      </c>
      <c r="E12" s="260">
        <v>2.0111111111111128</v>
      </c>
      <c r="F12" s="169" t="s">
        <v>103</v>
      </c>
      <c r="G12" s="260">
        <v>2.2000000000000015</v>
      </c>
      <c r="H12" s="169" t="s">
        <v>223</v>
      </c>
      <c r="I12" s="260">
        <v>0.83333333333333193</v>
      </c>
      <c r="J12" s="169" t="s">
        <v>204</v>
      </c>
      <c r="K12" s="260">
        <v>3.0000000000000062</v>
      </c>
      <c r="L12" s="169" t="s">
        <v>207</v>
      </c>
      <c r="M12" s="260">
        <v>3.4444444444444469</v>
      </c>
      <c r="N12" s="169" t="s">
        <v>120</v>
      </c>
      <c r="O12" s="260">
        <v>3.3333333333333321</v>
      </c>
      <c r="P12" s="169" t="s">
        <v>122</v>
      </c>
      <c r="Q12" s="260">
        <v>0.99999999999999956</v>
      </c>
      <c r="R12" s="169" t="s">
        <v>397</v>
      </c>
      <c r="S12" s="260">
        <v>5.9999999999999991</v>
      </c>
      <c r="T12" s="169" t="s">
        <v>192</v>
      </c>
    </row>
    <row r="13" spans="1:20">
      <c r="A13" s="67" t="s">
        <v>305</v>
      </c>
      <c r="B13" s="340" t="str">
        <f t="shared" si="0"/>
        <v>SERALPHA</v>
      </c>
      <c r="C13" s="28" t="str">
        <f t="shared" si="1"/>
        <v>Radish</v>
      </c>
      <c r="D13" s="29" t="str">
        <f t="shared" si="2"/>
        <v>Brassica</v>
      </c>
      <c r="E13" s="261">
        <v>2.5777777777777797</v>
      </c>
      <c r="F13" s="167" t="s">
        <v>100</v>
      </c>
      <c r="G13" s="261">
        <v>2.4000000000000012</v>
      </c>
      <c r="H13" s="167" t="s">
        <v>385</v>
      </c>
      <c r="I13" s="261">
        <v>1.1666666666666661</v>
      </c>
      <c r="J13" s="167" t="s">
        <v>354</v>
      </c>
      <c r="K13" s="261">
        <v>4.1666666666666723</v>
      </c>
      <c r="L13" s="167" t="s">
        <v>111</v>
      </c>
      <c r="M13" s="261">
        <v>5.2222222222222241</v>
      </c>
      <c r="N13" s="167" t="s">
        <v>101</v>
      </c>
      <c r="O13" s="261">
        <v>5.3333333333333304</v>
      </c>
      <c r="P13" s="167" t="s">
        <v>191</v>
      </c>
      <c r="Q13" s="261">
        <v>0.99999999999999944</v>
      </c>
      <c r="R13" s="167" t="s">
        <v>397</v>
      </c>
      <c r="S13" s="261">
        <v>9.3333333333333375</v>
      </c>
      <c r="T13" s="167" t="s">
        <v>174</v>
      </c>
    </row>
    <row r="14" spans="1:20">
      <c r="A14" s="67" t="s">
        <v>306</v>
      </c>
      <c r="B14" s="339" t="str">
        <f t="shared" si="0"/>
        <v>SERWF19</v>
      </c>
      <c r="C14" s="164" t="str">
        <f t="shared" si="1"/>
        <v>Radish</v>
      </c>
      <c r="D14" s="165" t="str">
        <f t="shared" si="2"/>
        <v>Brassica</v>
      </c>
      <c r="E14" s="260">
        <v>2.4666666666666681</v>
      </c>
      <c r="F14" s="169" t="s">
        <v>110</v>
      </c>
      <c r="G14" s="260">
        <v>2.1666666666666679</v>
      </c>
      <c r="H14" s="169" t="s">
        <v>223</v>
      </c>
      <c r="I14" s="260">
        <v>0.8999999999999988</v>
      </c>
      <c r="J14" s="169" t="s">
        <v>204</v>
      </c>
      <c r="K14" s="260">
        <v>4.3333333333333393</v>
      </c>
      <c r="L14" s="169" t="s">
        <v>222</v>
      </c>
      <c r="M14" s="260">
        <v>4.8333333333333348</v>
      </c>
      <c r="N14" s="169" t="s">
        <v>111</v>
      </c>
      <c r="O14" s="260">
        <v>5.6666666666666652</v>
      </c>
      <c r="P14" s="169" t="s">
        <v>191</v>
      </c>
      <c r="Q14" s="260">
        <v>0.99999999999999944</v>
      </c>
      <c r="R14" s="169" t="s">
        <v>397</v>
      </c>
      <c r="S14" s="260">
        <v>7.8333333333333357</v>
      </c>
      <c r="T14" s="169" t="s">
        <v>358</v>
      </c>
    </row>
    <row r="15" spans="1:20">
      <c r="A15" s="67" t="s">
        <v>314</v>
      </c>
      <c r="B15" s="340" t="str">
        <f t="shared" si="0"/>
        <v>Smart</v>
      </c>
      <c r="C15" s="28" t="str">
        <f t="shared" si="1"/>
        <v>Radish</v>
      </c>
      <c r="D15" s="29" t="str">
        <f t="shared" si="2"/>
        <v>Brassica</v>
      </c>
      <c r="E15" s="261">
        <v>2.7333333333333352</v>
      </c>
      <c r="F15" s="167" t="s">
        <v>131</v>
      </c>
      <c r="G15" s="261">
        <v>2.3000000000000012</v>
      </c>
      <c r="H15" s="167" t="s">
        <v>223</v>
      </c>
      <c r="I15" s="261">
        <v>0.8999999999999988</v>
      </c>
      <c r="J15" s="167" t="s">
        <v>204</v>
      </c>
      <c r="K15" s="261">
        <v>5.000000000000008</v>
      </c>
      <c r="L15" s="167" t="s">
        <v>102</v>
      </c>
      <c r="M15" s="261">
        <v>4.2222222222222241</v>
      </c>
      <c r="N15" s="167" t="s">
        <v>132</v>
      </c>
      <c r="O15" s="261">
        <v>3.3333333333333313</v>
      </c>
      <c r="P15" s="167" t="s">
        <v>122</v>
      </c>
      <c r="Q15" s="261">
        <v>0.99999999999999944</v>
      </c>
      <c r="R15" s="167" t="s">
        <v>397</v>
      </c>
      <c r="S15" s="261">
        <v>8.3333333333333321</v>
      </c>
      <c r="T15" s="167" t="s">
        <v>170</v>
      </c>
    </row>
    <row r="16" spans="1:20">
      <c r="A16" s="67" t="s">
        <v>319</v>
      </c>
      <c r="B16" s="339" t="str">
        <f t="shared" si="0"/>
        <v>Jackpot </v>
      </c>
      <c r="C16" s="164" t="str">
        <f t="shared" si="1"/>
        <v>Turnip</v>
      </c>
      <c r="D16" s="165" t="str">
        <f t="shared" si="2"/>
        <v>Brassica</v>
      </c>
      <c r="E16" s="260">
        <v>2.1222222222222236</v>
      </c>
      <c r="F16" s="169" t="s">
        <v>145</v>
      </c>
      <c r="G16" s="260">
        <v>2.2000000000000011</v>
      </c>
      <c r="H16" s="169" t="s">
        <v>223</v>
      </c>
      <c r="I16" s="260">
        <v>0.999999999999999</v>
      </c>
      <c r="J16" s="169" t="s">
        <v>354</v>
      </c>
      <c r="K16" s="260">
        <v>3.1666666666666723</v>
      </c>
      <c r="L16" s="169" t="s">
        <v>142</v>
      </c>
      <c r="M16" s="260">
        <v>3.555555555555558</v>
      </c>
      <c r="N16" s="169" t="s">
        <v>146</v>
      </c>
      <c r="O16" s="260">
        <v>3.3333333333333313</v>
      </c>
      <c r="P16" s="169" t="s">
        <v>122</v>
      </c>
      <c r="Q16" s="260">
        <v>1.9999999999999996</v>
      </c>
      <c r="R16" s="169" t="s">
        <v>217</v>
      </c>
      <c r="S16" s="260">
        <v>5.3333333333333348</v>
      </c>
      <c r="T16" s="169" t="s">
        <v>136</v>
      </c>
    </row>
    <row r="17" spans="1:32" s="181" customFormat="1">
      <c r="B17" s="388" t="s">
        <v>1</v>
      </c>
      <c r="C17" s="403"/>
      <c r="D17" s="417"/>
      <c r="E17" s="172">
        <f>AVERAGE(E6:E16)</f>
        <v>2.3101010101010115</v>
      </c>
      <c r="F17" s="173"/>
      <c r="G17" s="172">
        <f>AVERAGE(G6:G16)</f>
        <v>2.1272727272727283</v>
      </c>
      <c r="H17" s="173"/>
      <c r="I17" s="174">
        <f>AVERAGE(I6:I16)</f>
        <v>1.015151515151514</v>
      </c>
      <c r="J17" s="175"/>
      <c r="K17" s="174">
        <f>AVERAGE(K6:K16)</f>
        <v>3.7878787878787943</v>
      </c>
      <c r="L17" s="175"/>
      <c r="M17" s="174">
        <f>AVERAGE(M6:M16)</f>
        <v>3.9393939393939408</v>
      </c>
      <c r="N17" s="175"/>
      <c r="O17" s="174">
        <f>AVERAGE(O6:O16)</f>
        <v>3.6363636363636345</v>
      </c>
      <c r="P17" s="175"/>
      <c r="Q17" s="174">
        <f>AVERAGE(Q6:Q16)</f>
        <v>1.1818181818181814</v>
      </c>
      <c r="R17" s="175"/>
      <c r="S17" s="174">
        <f>AVERAGE(S6:S16)</f>
        <v>7</v>
      </c>
      <c r="T17" s="322"/>
    </row>
    <row r="18" spans="1:32" s="181" customFormat="1">
      <c r="B18" s="389" t="s">
        <v>429</v>
      </c>
      <c r="C18" s="404"/>
      <c r="D18" s="418"/>
      <c r="E18" s="177">
        <f>MIN(E6:E16)</f>
        <v>1.9111111111111128</v>
      </c>
      <c r="F18" s="179"/>
      <c r="G18" s="177">
        <f>MIN(G6:G16)</f>
        <v>1.8333333333333344</v>
      </c>
      <c r="H18" s="179"/>
      <c r="I18" s="178">
        <f>MIN(I6:I16)</f>
        <v>0.83333333333333193</v>
      </c>
      <c r="J18" s="180"/>
      <c r="K18" s="178">
        <f>MIN(K6:K16)</f>
        <v>2.5000000000000058</v>
      </c>
      <c r="L18" s="180"/>
      <c r="M18" s="178">
        <f>MIN(M6:M16)</f>
        <v>1.6666666666666698</v>
      </c>
      <c r="N18" s="180"/>
      <c r="O18" s="178">
        <f>MIN(O6:O16)</f>
        <v>0.99999999999999956</v>
      </c>
      <c r="P18" s="180"/>
      <c r="Q18" s="178">
        <f>MIN(Q6:Q16)</f>
        <v>0.99999999999999944</v>
      </c>
      <c r="R18" s="180"/>
      <c r="S18" s="178">
        <f>MIN(S6:S16)</f>
        <v>2.0000000000000036</v>
      </c>
      <c r="T18" s="180"/>
    </row>
    <row r="19" spans="1:32" s="181" customFormat="1">
      <c r="B19" s="389" t="s">
        <v>430</v>
      </c>
      <c r="C19" s="404"/>
      <c r="D19" s="418"/>
      <c r="E19" s="177">
        <f>MAX(E6:E16)</f>
        <v>2.7333333333333352</v>
      </c>
      <c r="F19" s="179"/>
      <c r="G19" s="177">
        <f>MAX(G6:G16)</f>
        <v>2.4000000000000012</v>
      </c>
      <c r="H19" s="179"/>
      <c r="I19" s="178">
        <f>MAX(I6:I16)</f>
        <v>1.333333333333333</v>
      </c>
      <c r="J19" s="180"/>
      <c r="K19" s="178">
        <f>MAX(K6:K16)</f>
        <v>5.000000000000008</v>
      </c>
      <c r="L19" s="180"/>
      <c r="M19" s="178">
        <f>MAX(M6:M16)</f>
        <v>5.2222222222222241</v>
      </c>
      <c r="N19" s="180"/>
      <c r="O19" s="178">
        <f>MAX(O6:O16)</f>
        <v>5.6666666666666652</v>
      </c>
      <c r="P19" s="180"/>
      <c r="Q19" s="178">
        <f>MAX(Q6:Q16)</f>
        <v>1.9999999999999998</v>
      </c>
      <c r="R19" s="180"/>
      <c r="S19" s="178">
        <f>MAX(S6:S16)</f>
        <v>10.333333333333334</v>
      </c>
      <c r="T19" s="180"/>
    </row>
    <row r="20" spans="1:32" s="181" customFormat="1" ht="13.8" thickBot="1">
      <c r="B20" s="390" t="s">
        <v>431</v>
      </c>
      <c r="C20" s="405"/>
      <c r="D20" s="419"/>
      <c r="E20" s="183">
        <f>E19-E18</f>
        <v>0.82222222222222241</v>
      </c>
      <c r="F20" s="184"/>
      <c r="G20" s="183">
        <f>G19-G18</f>
        <v>0.56666666666666687</v>
      </c>
      <c r="H20" s="184"/>
      <c r="I20" s="185">
        <f>I19-I18</f>
        <v>0.50000000000000111</v>
      </c>
      <c r="J20" s="186"/>
      <c r="K20" s="185">
        <f>K19-K18</f>
        <v>2.5000000000000022</v>
      </c>
      <c r="L20" s="186"/>
      <c r="M20" s="185">
        <f>M19-M18</f>
        <v>3.5555555555555545</v>
      </c>
      <c r="N20" s="186"/>
      <c r="O20" s="185">
        <f>O19-O18</f>
        <v>4.6666666666666661</v>
      </c>
      <c r="P20" s="186"/>
      <c r="Q20" s="185">
        <f>Q19-Q18</f>
        <v>1.0000000000000004</v>
      </c>
      <c r="R20" s="186"/>
      <c r="S20" s="185">
        <f>S19-S18</f>
        <v>8.3333333333333304</v>
      </c>
      <c r="T20" s="186"/>
    </row>
    <row r="21" spans="1:32" s="248" customFormat="1" ht="45" customHeight="1">
      <c r="B21" s="486" t="s">
        <v>524</v>
      </c>
      <c r="C21" s="486"/>
      <c r="D21" s="486"/>
      <c r="E21" s="486"/>
      <c r="F21" s="486"/>
      <c r="G21" s="486"/>
      <c r="H21" s="486"/>
      <c r="I21" s="486"/>
      <c r="J21" s="486"/>
      <c r="K21" s="486"/>
      <c r="L21" s="486"/>
      <c r="M21" s="486"/>
      <c r="N21" s="486"/>
      <c r="O21" s="486"/>
      <c r="P21" s="486"/>
      <c r="Q21" s="486"/>
      <c r="R21" s="486"/>
      <c r="S21" s="486"/>
      <c r="T21" s="486"/>
      <c r="AF21" s="248" t="s">
        <v>3</v>
      </c>
    </row>
    <row r="22" spans="1:32" s="166" customFormat="1" ht="30" customHeight="1" thickBot="1">
      <c r="B22" s="500" t="s">
        <v>548</v>
      </c>
      <c r="C22" s="500"/>
      <c r="D22" s="500"/>
      <c r="E22" s="500"/>
      <c r="F22" s="500"/>
      <c r="G22" s="500"/>
      <c r="H22" s="500"/>
      <c r="I22" s="500"/>
      <c r="J22" s="500"/>
      <c r="K22" s="500"/>
      <c r="L22" s="500"/>
      <c r="M22" s="500"/>
      <c r="N22" s="500"/>
      <c r="O22" s="500"/>
      <c r="P22" s="500"/>
      <c r="Q22" s="500"/>
      <c r="R22" s="500"/>
      <c r="S22" s="500"/>
      <c r="T22" s="500"/>
    </row>
    <row r="23" spans="1:32" s="163" customFormat="1" ht="19.95" customHeight="1">
      <c r="A23" s="66"/>
      <c r="B23" s="1" t="s">
        <v>0</v>
      </c>
      <c r="C23" s="462" t="s">
        <v>505</v>
      </c>
      <c r="D23" s="160" t="s">
        <v>21</v>
      </c>
      <c r="E23" s="477" t="s">
        <v>82</v>
      </c>
      <c r="F23" s="478"/>
      <c r="G23" s="478"/>
      <c r="H23" s="478"/>
      <c r="I23" s="478"/>
      <c r="J23" s="478"/>
      <c r="K23" s="478"/>
      <c r="L23" s="478"/>
      <c r="M23" s="478"/>
      <c r="N23" s="478"/>
      <c r="O23" s="478"/>
      <c r="P23" s="478"/>
      <c r="Q23" s="478"/>
      <c r="R23" s="478"/>
      <c r="S23" s="478"/>
      <c r="T23" s="479"/>
    </row>
    <row r="24" spans="1:32" s="163" customFormat="1" ht="19.95" customHeight="1">
      <c r="A24" s="66"/>
      <c r="B24" s="13"/>
      <c r="C24" s="162"/>
      <c r="D24" s="162"/>
      <c r="E24" s="480" t="s">
        <v>83</v>
      </c>
      <c r="F24" s="482"/>
      <c r="G24" s="482"/>
      <c r="H24" s="482"/>
      <c r="I24" s="482"/>
      <c r="J24" s="482"/>
      <c r="K24" s="482"/>
      <c r="L24" s="482"/>
      <c r="M24" s="480" t="s">
        <v>84</v>
      </c>
      <c r="N24" s="482"/>
      <c r="O24" s="482"/>
      <c r="P24" s="482"/>
      <c r="Q24" s="482"/>
      <c r="R24" s="482"/>
      <c r="S24" s="482"/>
      <c r="T24" s="501"/>
    </row>
    <row r="25" spans="1:32" s="163" customFormat="1" ht="19.8" customHeight="1" thickBot="1">
      <c r="A25" s="66"/>
      <c r="B25" s="2"/>
      <c r="C25" s="161"/>
      <c r="D25" s="161"/>
      <c r="E25" s="480" t="s">
        <v>428</v>
      </c>
      <c r="F25" s="481"/>
      <c r="G25" s="482" t="s">
        <v>427</v>
      </c>
      <c r="H25" s="481"/>
      <c r="I25" s="482" t="s">
        <v>426</v>
      </c>
      <c r="J25" s="481"/>
      <c r="K25" s="482" t="s">
        <v>425</v>
      </c>
      <c r="L25" s="481"/>
      <c r="M25" s="480" t="s">
        <v>428</v>
      </c>
      <c r="N25" s="481"/>
      <c r="O25" s="482" t="s">
        <v>427</v>
      </c>
      <c r="P25" s="481"/>
      <c r="Q25" s="482" t="s">
        <v>426</v>
      </c>
      <c r="R25" s="481"/>
      <c r="S25" s="482" t="s">
        <v>425</v>
      </c>
      <c r="T25" s="484"/>
    </row>
    <row r="26" spans="1:32" s="181" customFormat="1">
      <c r="B26" s="391" t="s">
        <v>448</v>
      </c>
      <c r="C26" s="406"/>
      <c r="D26" s="406"/>
      <c r="E26" s="244"/>
      <c r="F26" s="189"/>
      <c r="G26" s="244"/>
      <c r="H26" s="189"/>
      <c r="I26" s="245"/>
      <c r="J26" s="190"/>
      <c r="K26" s="245"/>
      <c r="L26" s="190"/>
      <c r="M26" s="245"/>
      <c r="N26" s="190"/>
      <c r="O26" s="245"/>
      <c r="P26" s="190"/>
      <c r="Q26" s="245"/>
      <c r="R26" s="190"/>
      <c r="S26" s="245"/>
      <c r="T26" s="190"/>
    </row>
    <row r="27" spans="1:32">
      <c r="A27" s="67" t="s">
        <v>316</v>
      </c>
      <c r="B27" s="339" t="str">
        <f t="shared" si="0"/>
        <v>Centurion</v>
      </c>
      <c r="C27" s="164" t="str">
        <f t="shared" si="1"/>
        <v>Annual Ryegrass</v>
      </c>
      <c r="D27" s="165" t="str">
        <f t="shared" si="2"/>
        <v>Cereal</v>
      </c>
      <c r="E27" s="260">
        <v>3.8888888888888884</v>
      </c>
      <c r="F27" s="168" t="s">
        <v>209</v>
      </c>
      <c r="G27" s="260">
        <v>3.8333333333333339</v>
      </c>
      <c r="H27" s="168" t="s">
        <v>347</v>
      </c>
      <c r="I27" s="260">
        <v>4.333333333333333</v>
      </c>
      <c r="J27" s="168" t="s">
        <v>124</v>
      </c>
      <c r="K27" s="260">
        <v>3.5000000000000053</v>
      </c>
      <c r="L27" s="168" t="s">
        <v>96</v>
      </c>
      <c r="M27" s="260">
        <v>4.2777777777777803</v>
      </c>
      <c r="N27" s="168" t="s">
        <v>132</v>
      </c>
      <c r="O27" s="260">
        <v>5.9999999999999982</v>
      </c>
      <c r="P27" s="168" t="s">
        <v>214</v>
      </c>
      <c r="Q27" s="260">
        <v>2.166666666666667</v>
      </c>
      <c r="R27" s="168" t="s">
        <v>217</v>
      </c>
      <c r="S27" s="260">
        <v>4.6666666666666679</v>
      </c>
      <c r="T27" s="323" t="s">
        <v>209</v>
      </c>
    </row>
    <row r="28" spans="1:32">
      <c r="A28" s="67" t="s">
        <v>328</v>
      </c>
      <c r="B28" s="340" t="str">
        <f t="shared" si="0"/>
        <v>Lowboy</v>
      </c>
      <c r="C28" s="28" t="str">
        <f t="shared" si="1"/>
        <v>Annual Ryegrass</v>
      </c>
      <c r="D28" s="29" t="str">
        <f t="shared" si="2"/>
        <v>Cereal</v>
      </c>
      <c r="E28" s="261">
        <v>3.0222222222222221</v>
      </c>
      <c r="F28" s="170" t="s">
        <v>211</v>
      </c>
      <c r="G28" s="261">
        <v>3.8333333333333339</v>
      </c>
      <c r="H28" s="170" t="s">
        <v>347</v>
      </c>
      <c r="I28" s="261">
        <v>2.8999999999999995</v>
      </c>
      <c r="J28" s="170" t="s">
        <v>211</v>
      </c>
      <c r="K28" s="261">
        <v>2.3333333333333384</v>
      </c>
      <c r="L28" s="170" t="s">
        <v>145</v>
      </c>
      <c r="M28" s="261">
        <v>1</v>
      </c>
      <c r="N28" s="170" t="s">
        <v>156</v>
      </c>
      <c r="O28" s="261">
        <v>0.99999999999999778</v>
      </c>
      <c r="P28" s="170" t="s">
        <v>339</v>
      </c>
      <c r="Q28" s="261">
        <v>0.99999999999999989</v>
      </c>
      <c r="R28" s="170" t="s">
        <v>397</v>
      </c>
      <c r="S28" s="261">
        <v>1.0000000000000013</v>
      </c>
      <c r="T28" s="324" t="s">
        <v>412</v>
      </c>
    </row>
    <row r="29" spans="1:32">
      <c r="A29" s="67" t="s">
        <v>302</v>
      </c>
      <c r="B29" s="339">
        <f t="shared" si="0"/>
        <v>140760</v>
      </c>
      <c r="C29" s="164" t="str">
        <f t="shared" si="1"/>
        <v>Barley</v>
      </c>
      <c r="D29" s="165" t="str">
        <f t="shared" si="2"/>
        <v>Cereal</v>
      </c>
      <c r="E29" s="260">
        <v>5.0444444444444443</v>
      </c>
      <c r="F29" s="168" t="s">
        <v>127</v>
      </c>
      <c r="G29" s="260">
        <v>4.6333333333333337</v>
      </c>
      <c r="H29" s="168" t="s">
        <v>165</v>
      </c>
      <c r="I29" s="260">
        <v>4.1666666666666661</v>
      </c>
      <c r="J29" s="168" t="s">
        <v>136</v>
      </c>
      <c r="K29" s="260">
        <v>6.3333333333333366</v>
      </c>
      <c r="L29" s="168" t="s">
        <v>163</v>
      </c>
      <c r="M29" s="260">
        <v>5.2222222222222259</v>
      </c>
      <c r="N29" s="168" t="s">
        <v>101</v>
      </c>
      <c r="O29" s="260">
        <v>5.3333333333333313</v>
      </c>
      <c r="P29" s="168" t="s">
        <v>191</v>
      </c>
      <c r="Q29" s="260">
        <v>4.5</v>
      </c>
      <c r="R29" s="168" t="s">
        <v>168</v>
      </c>
      <c r="S29" s="260">
        <v>5.833333333333333</v>
      </c>
      <c r="T29" s="323" t="s">
        <v>179</v>
      </c>
    </row>
    <row r="30" spans="1:32">
      <c r="A30" s="67" t="s">
        <v>304</v>
      </c>
      <c r="B30" s="340">
        <f t="shared" si="0"/>
        <v>140789</v>
      </c>
      <c r="C30" s="28" t="str">
        <f t="shared" si="1"/>
        <v>Barley</v>
      </c>
      <c r="D30" s="29" t="str">
        <f t="shared" si="2"/>
        <v>Cereal</v>
      </c>
      <c r="E30" s="261">
        <v>4.8555555555555561</v>
      </c>
      <c r="F30" s="170" t="s">
        <v>200</v>
      </c>
      <c r="G30" s="261">
        <v>4.5000000000000009</v>
      </c>
      <c r="H30" s="170" t="s">
        <v>164</v>
      </c>
      <c r="I30" s="261">
        <v>4.2333333333333325</v>
      </c>
      <c r="J30" s="170" t="s">
        <v>106</v>
      </c>
      <c r="K30" s="261">
        <v>5.8333333333333366</v>
      </c>
      <c r="L30" s="170" t="s">
        <v>174</v>
      </c>
      <c r="M30" s="261">
        <v>4.666666666666667</v>
      </c>
      <c r="N30" s="170" t="s">
        <v>179</v>
      </c>
      <c r="O30" s="261">
        <v>2.9999999999999982</v>
      </c>
      <c r="P30" s="170" t="s">
        <v>217</v>
      </c>
      <c r="Q30" s="261">
        <v>4</v>
      </c>
      <c r="R30" s="170" t="s">
        <v>102</v>
      </c>
      <c r="S30" s="261">
        <v>7.0000000000000009</v>
      </c>
      <c r="T30" s="324" t="s">
        <v>379</v>
      </c>
    </row>
    <row r="31" spans="1:32">
      <c r="A31" s="67" t="s">
        <v>309</v>
      </c>
      <c r="B31" s="339">
        <f t="shared" si="0"/>
        <v>140797</v>
      </c>
      <c r="C31" s="164" t="str">
        <f t="shared" si="1"/>
        <v>Barley</v>
      </c>
      <c r="D31" s="165" t="str">
        <f t="shared" si="2"/>
        <v>Cereal</v>
      </c>
      <c r="E31" s="260">
        <v>5.3111111111111109</v>
      </c>
      <c r="F31" s="168" t="s">
        <v>198</v>
      </c>
      <c r="G31" s="260">
        <v>4.9333333333333353</v>
      </c>
      <c r="H31" s="168" t="s">
        <v>162</v>
      </c>
      <c r="I31" s="260">
        <v>4.5</v>
      </c>
      <c r="J31" s="168" t="s">
        <v>222</v>
      </c>
      <c r="K31" s="260">
        <v>6.5000000000000036</v>
      </c>
      <c r="L31" s="168" t="s">
        <v>165</v>
      </c>
      <c r="M31" s="260">
        <v>4.7777777777777812</v>
      </c>
      <c r="N31" s="168" t="s">
        <v>124</v>
      </c>
      <c r="O31" s="260">
        <v>4.9999999999999973</v>
      </c>
      <c r="P31" s="168" t="s">
        <v>197</v>
      </c>
      <c r="Q31" s="260">
        <v>3.9999999999999996</v>
      </c>
      <c r="R31" s="168" t="s">
        <v>102</v>
      </c>
      <c r="S31" s="260">
        <v>5.3333333333333348</v>
      </c>
      <c r="T31" s="323" t="s">
        <v>136</v>
      </c>
    </row>
    <row r="32" spans="1:32">
      <c r="A32" s="67" t="s">
        <v>307</v>
      </c>
      <c r="B32" s="340" t="str">
        <f t="shared" si="0"/>
        <v>SB255</v>
      </c>
      <c r="C32" s="28" t="str">
        <f t="shared" si="1"/>
        <v>Barley</v>
      </c>
      <c r="D32" s="29" t="str">
        <f t="shared" si="2"/>
        <v>Cereal</v>
      </c>
      <c r="E32" s="261">
        <v>5.0555555555555554</v>
      </c>
      <c r="F32" s="170" t="s">
        <v>127</v>
      </c>
      <c r="G32" s="261">
        <v>4.6666666666666679</v>
      </c>
      <c r="H32" s="170" t="s">
        <v>161</v>
      </c>
      <c r="I32" s="261">
        <v>4.666666666666667</v>
      </c>
      <c r="J32" s="170" t="s">
        <v>128</v>
      </c>
      <c r="K32" s="261">
        <v>5.8333333333333366</v>
      </c>
      <c r="L32" s="170" t="s">
        <v>174</v>
      </c>
      <c r="M32" s="261">
        <v>3.7777777777777786</v>
      </c>
      <c r="N32" s="170" t="s">
        <v>95</v>
      </c>
      <c r="O32" s="261">
        <v>2.9999999999999987</v>
      </c>
      <c r="P32" s="170" t="s">
        <v>217</v>
      </c>
      <c r="Q32" s="261">
        <v>4</v>
      </c>
      <c r="R32" s="170" t="s">
        <v>102</v>
      </c>
      <c r="S32" s="261">
        <v>4.3333333333333348</v>
      </c>
      <c r="T32" s="324" t="s">
        <v>189</v>
      </c>
    </row>
    <row r="33" spans="1:20">
      <c r="A33" s="67" t="s">
        <v>301</v>
      </c>
      <c r="B33" s="339" t="str">
        <f t="shared" si="0"/>
        <v>Secretariat</v>
      </c>
      <c r="C33" s="164" t="str">
        <f t="shared" si="1"/>
        <v>Barley</v>
      </c>
      <c r="D33" s="165" t="str">
        <f t="shared" si="2"/>
        <v>Cereal</v>
      </c>
      <c r="E33" s="260">
        <v>4.1111111111111107</v>
      </c>
      <c r="F33" s="168" t="s">
        <v>193</v>
      </c>
      <c r="G33" s="260">
        <v>4.0000000000000009</v>
      </c>
      <c r="H33" s="168" t="s">
        <v>97</v>
      </c>
      <c r="I33" s="260">
        <v>3.4999999999999996</v>
      </c>
      <c r="J33" s="168" t="s">
        <v>189</v>
      </c>
      <c r="K33" s="260">
        <v>4.8333333333333384</v>
      </c>
      <c r="L33" s="168" t="s">
        <v>127</v>
      </c>
      <c r="M33" s="260">
        <v>4.2222222222222259</v>
      </c>
      <c r="N33" s="168" t="s">
        <v>132</v>
      </c>
      <c r="O33" s="260">
        <v>4.9999999999999973</v>
      </c>
      <c r="P33" s="168" t="s">
        <v>197</v>
      </c>
      <c r="Q33" s="260">
        <v>4.1666666666666661</v>
      </c>
      <c r="R33" s="168" t="s">
        <v>197</v>
      </c>
      <c r="S33" s="260">
        <v>3.5000000000000004</v>
      </c>
      <c r="T33" s="323" t="s">
        <v>251</v>
      </c>
    </row>
    <row r="34" spans="1:20">
      <c r="A34" s="67" t="s">
        <v>271</v>
      </c>
      <c r="B34" s="340" t="str">
        <f t="shared" si="0"/>
        <v>Bates RS4</v>
      </c>
      <c r="C34" s="28" t="str">
        <f t="shared" si="1"/>
        <v>Cereal Rye</v>
      </c>
      <c r="D34" s="29" t="str">
        <f t="shared" si="2"/>
        <v>Cereal</v>
      </c>
      <c r="E34" s="261">
        <v>5.7222222222222223</v>
      </c>
      <c r="F34" s="170" t="s">
        <v>161</v>
      </c>
      <c r="G34" s="261">
        <v>4.5000000000000018</v>
      </c>
      <c r="H34" s="170" t="s">
        <v>164</v>
      </c>
      <c r="I34" s="261">
        <v>5.1666666666666679</v>
      </c>
      <c r="J34" s="170" t="s">
        <v>170</v>
      </c>
      <c r="K34" s="261">
        <v>7.5000000000000044</v>
      </c>
      <c r="L34" s="170" t="s">
        <v>162</v>
      </c>
      <c r="M34" s="261">
        <v>9.6111111111111072</v>
      </c>
      <c r="N34" s="170" t="s">
        <v>162</v>
      </c>
      <c r="O34" s="261">
        <v>6.6666666666666625</v>
      </c>
      <c r="P34" s="170" t="s">
        <v>165</v>
      </c>
      <c r="Q34" s="261">
        <v>5.8333333333333339</v>
      </c>
      <c r="R34" s="170" t="s">
        <v>161</v>
      </c>
      <c r="S34" s="261">
        <v>16.333333333333336</v>
      </c>
      <c r="T34" s="324" t="s">
        <v>162</v>
      </c>
    </row>
    <row r="35" spans="1:20">
      <c r="A35" s="67" t="s">
        <v>280</v>
      </c>
      <c r="B35" s="339" t="str">
        <f t="shared" si="0"/>
        <v>Elbon (1)</v>
      </c>
      <c r="C35" s="164" t="str">
        <f t="shared" si="1"/>
        <v>Cereal Rye</v>
      </c>
      <c r="D35" s="165" t="str">
        <f t="shared" si="2"/>
        <v>Cereal</v>
      </c>
      <c r="E35" s="260">
        <v>5.2222222222222232</v>
      </c>
      <c r="F35" s="168" t="s">
        <v>170</v>
      </c>
      <c r="G35" s="260">
        <v>4.5000000000000009</v>
      </c>
      <c r="H35" s="168" t="s">
        <v>164</v>
      </c>
      <c r="I35" s="260">
        <v>4.5000000000000009</v>
      </c>
      <c r="J35" s="168" t="s">
        <v>222</v>
      </c>
      <c r="K35" s="260">
        <v>6.6666666666666714</v>
      </c>
      <c r="L35" s="168" t="s">
        <v>165</v>
      </c>
      <c r="M35" s="260">
        <v>4.0000000000000018</v>
      </c>
      <c r="N35" s="168" t="s">
        <v>171</v>
      </c>
      <c r="O35" s="260">
        <v>3.9999999999999987</v>
      </c>
      <c r="P35" s="168" t="s">
        <v>101</v>
      </c>
      <c r="Q35" s="260">
        <v>3.0000000000000004</v>
      </c>
      <c r="R35" s="168" t="s">
        <v>97</v>
      </c>
      <c r="S35" s="260">
        <v>5</v>
      </c>
      <c r="T35" s="323" t="s">
        <v>241</v>
      </c>
    </row>
    <row r="36" spans="1:20">
      <c r="A36" s="67" t="s">
        <v>295</v>
      </c>
      <c r="B36" s="340" t="str">
        <f t="shared" si="0"/>
        <v>Elbon (2)</v>
      </c>
      <c r="C36" s="28" t="str">
        <f t="shared" si="1"/>
        <v>Cereal Rye</v>
      </c>
      <c r="D36" s="29" t="str">
        <f t="shared" si="2"/>
        <v>Cereal</v>
      </c>
      <c r="E36" s="261">
        <v>5.2222222222222232</v>
      </c>
      <c r="F36" s="170" t="s">
        <v>170</v>
      </c>
      <c r="G36" s="261">
        <v>4.5000000000000009</v>
      </c>
      <c r="H36" s="170" t="s">
        <v>164</v>
      </c>
      <c r="I36" s="261">
        <v>5.0000000000000009</v>
      </c>
      <c r="J36" s="170" t="s">
        <v>358</v>
      </c>
      <c r="K36" s="261">
        <v>6.1666666666666705</v>
      </c>
      <c r="L36" s="170" t="s">
        <v>163</v>
      </c>
      <c r="M36" s="261">
        <v>3.3333333333333353</v>
      </c>
      <c r="N36" s="170" t="s">
        <v>120</v>
      </c>
      <c r="O36" s="261">
        <v>0.99999999999999778</v>
      </c>
      <c r="P36" s="170" t="s">
        <v>339</v>
      </c>
      <c r="Q36" s="261">
        <v>4.1666666666666661</v>
      </c>
      <c r="R36" s="170" t="s">
        <v>197</v>
      </c>
      <c r="S36" s="261">
        <v>4.8333333333333348</v>
      </c>
      <c r="T36" s="324" t="s">
        <v>241</v>
      </c>
    </row>
    <row r="37" spans="1:20">
      <c r="A37" s="67" t="s">
        <v>287</v>
      </c>
      <c r="B37" s="339" t="str">
        <f t="shared" si="0"/>
        <v>Goku</v>
      </c>
      <c r="C37" s="164" t="str">
        <f t="shared" si="1"/>
        <v>Cereal Rye</v>
      </c>
      <c r="D37" s="165" t="str">
        <f t="shared" si="2"/>
        <v>Cereal</v>
      </c>
      <c r="E37" s="260">
        <v>5.522222222222223</v>
      </c>
      <c r="F37" s="168" t="s">
        <v>176</v>
      </c>
      <c r="G37" s="260">
        <v>4.5666666666666673</v>
      </c>
      <c r="H37" s="168" t="s">
        <v>176</v>
      </c>
      <c r="I37" s="260">
        <v>5.333333333333333</v>
      </c>
      <c r="J37" s="168" t="s">
        <v>197</v>
      </c>
      <c r="K37" s="260">
        <v>6.6666666666666714</v>
      </c>
      <c r="L37" s="168" t="s">
        <v>165</v>
      </c>
      <c r="M37" s="260">
        <v>6.1111111111111134</v>
      </c>
      <c r="N37" s="168" t="s">
        <v>125</v>
      </c>
      <c r="O37" s="260">
        <v>5.3333333333333313</v>
      </c>
      <c r="P37" s="168" t="s">
        <v>191</v>
      </c>
      <c r="Q37" s="260">
        <v>4.5</v>
      </c>
      <c r="R37" s="168" t="s">
        <v>168</v>
      </c>
      <c r="S37" s="260">
        <v>8.5</v>
      </c>
      <c r="T37" s="323" t="s">
        <v>197</v>
      </c>
    </row>
    <row r="38" spans="1:20">
      <c r="A38" s="67" t="s">
        <v>274</v>
      </c>
      <c r="B38" s="340" t="str">
        <f t="shared" si="0"/>
        <v>NF95319B</v>
      </c>
      <c r="C38" s="28" t="str">
        <f t="shared" si="1"/>
        <v>Cereal Rye</v>
      </c>
      <c r="D38" s="29" t="str">
        <f t="shared" si="2"/>
        <v>Cereal</v>
      </c>
      <c r="E38" s="261">
        <v>5.9555555555555557</v>
      </c>
      <c r="F38" s="170" t="s">
        <v>162</v>
      </c>
      <c r="G38" s="261">
        <v>4.5333333333333341</v>
      </c>
      <c r="H38" s="170" t="s">
        <v>164</v>
      </c>
      <c r="I38" s="261">
        <v>6.3333333333333366</v>
      </c>
      <c r="J38" s="170" t="s">
        <v>161</v>
      </c>
      <c r="K38" s="261">
        <v>7.0000000000000044</v>
      </c>
      <c r="L38" s="170" t="s">
        <v>161</v>
      </c>
      <c r="M38" s="261">
        <v>7.9444444444444464</v>
      </c>
      <c r="N38" s="170" t="s">
        <v>163</v>
      </c>
      <c r="O38" s="261">
        <v>7.6666666666666625</v>
      </c>
      <c r="P38" s="170" t="s">
        <v>161</v>
      </c>
      <c r="Q38" s="261">
        <v>6.1666666666666661</v>
      </c>
      <c r="R38" s="170" t="s">
        <v>162</v>
      </c>
      <c r="S38" s="261">
        <v>10.000000000000004</v>
      </c>
      <c r="T38" s="324" t="s">
        <v>163</v>
      </c>
    </row>
    <row r="39" spans="1:20">
      <c r="A39" s="67" t="s">
        <v>277</v>
      </c>
      <c r="B39" s="339" t="str">
        <f t="shared" si="0"/>
        <v>NF97325</v>
      </c>
      <c r="C39" s="164" t="str">
        <f t="shared" si="1"/>
        <v>Cereal Rye</v>
      </c>
      <c r="D39" s="165" t="str">
        <f t="shared" si="2"/>
        <v>Cereal</v>
      </c>
      <c r="E39" s="260">
        <v>5.6111111111111143</v>
      </c>
      <c r="F39" s="168" t="s">
        <v>165</v>
      </c>
      <c r="G39" s="260">
        <v>4.8333333333333339</v>
      </c>
      <c r="H39" s="168" t="s">
        <v>162</v>
      </c>
      <c r="I39" s="260">
        <v>4.8333333333333348</v>
      </c>
      <c r="J39" s="168" t="s">
        <v>213</v>
      </c>
      <c r="K39" s="260">
        <v>7.1666666666666714</v>
      </c>
      <c r="L39" s="168" t="s">
        <v>161</v>
      </c>
      <c r="M39" s="260">
        <v>8.7111111111111139</v>
      </c>
      <c r="N39" s="168" t="s">
        <v>161</v>
      </c>
      <c r="O39" s="260">
        <v>8.3333333333333304</v>
      </c>
      <c r="P39" s="168" t="s">
        <v>162</v>
      </c>
      <c r="Q39" s="260">
        <v>5.466666666666665</v>
      </c>
      <c r="R39" s="168" t="s">
        <v>176</v>
      </c>
      <c r="S39" s="260">
        <v>12.333333333333336</v>
      </c>
      <c r="T39" s="323" t="s">
        <v>166</v>
      </c>
    </row>
    <row r="40" spans="1:20">
      <c r="A40" s="67" t="s">
        <v>283</v>
      </c>
      <c r="B40" s="340" t="str">
        <f t="shared" si="0"/>
        <v>NF99362</v>
      </c>
      <c r="C40" s="28" t="str">
        <f t="shared" si="1"/>
        <v>Cereal Rye</v>
      </c>
      <c r="D40" s="29" t="str">
        <f t="shared" si="2"/>
        <v>Cereal</v>
      </c>
      <c r="E40" s="261">
        <v>5.3968645105671245</v>
      </c>
      <c r="F40" s="170" t="s">
        <v>173</v>
      </c>
      <c r="G40" s="261">
        <v>4.5000000000000018</v>
      </c>
      <c r="H40" s="170" t="s">
        <v>164</v>
      </c>
      <c r="I40" s="261">
        <v>5.6666666666666687</v>
      </c>
      <c r="J40" s="170" t="s">
        <v>214</v>
      </c>
      <c r="K40" s="261">
        <v>6.0377213259996836</v>
      </c>
      <c r="L40" s="170" t="s">
        <v>214</v>
      </c>
      <c r="M40" s="261">
        <v>6.9444444444444455</v>
      </c>
      <c r="N40" s="170" t="s">
        <v>174</v>
      </c>
      <c r="O40" s="261">
        <v>5.9999999999999982</v>
      </c>
      <c r="P40" s="170" t="s">
        <v>214</v>
      </c>
      <c r="Q40" s="261">
        <v>5.5</v>
      </c>
      <c r="R40" s="170" t="s">
        <v>176</v>
      </c>
      <c r="S40" s="261">
        <v>9.3333333333333357</v>
      </c>
      <c r="T40" s="324" t="s">
        <v>174</v>
      </c>
    </row>
    <row r="41" spans="1:20">
      <c r="A41" s="67" t="s">
        <v>285</v>
      </c>
      <c r="B41" s="339" t="str">
        <f t="shared" si="0"/>
        <v>Wintergrazer 70</v>
      </c>
      <c r="C41" s="164" t="str">
        <f t="shared" si="1"/>
        <v>Cereal Rye</v>
      </c>
      <c r="D41" s="165" t="str">
        <f t="shared" si="2"/>
        <v>Cereal</v>
      </c>
      <c r="E41" s="260">
        <v>5.5555555555555554</v>
      </c>
      <c r="F41" s="168" t="s">
        <v>165</v>
      </c>
      <c r="G41" s="260">
        <v>4.6666666666666679</v>
      </c>
      <c r="H41" s="168" t="s">
        <v>161</v>
      </c>
      <c r="I41" s="260">
        <v>5.8333333333333313</v>
      </c>
      <c r="J41" s="168" t="s">
        <v>165</v>
      </c>
      <c r="K41" s="260">
        <v>6.1666666666666705</v>
      </c>
      <c r="L41" s="168" t="s">
        <v>163</v>
      </c>
      <c r="M41" s="260">
        <v>8.8333333333333393</v>
      </c>
      <c r="N41" s="168" t="s">
        <v>161</v>
      </c>
      <c r="O41" s="260">
        <v>8.3333333333333321</v>
      </c>
      <c r="P41" s="168" t="s">
        <v>162</v>
      </c>
      <c r="Q41" s="260">
        <v>6.1666666666666679</v>
      </c>
      <c r="R41" s="168" t="s">
        <v>162</v>
      </c>
      <c r="S41" s="260">
        <v>12</v>
      </c>
      <c r="T41" s="323" t="s">
        <v>166</v>
      </c>
    </row>
    <row r="42" spans="1:20">
      <c r="A42" s="67" t="s">
        <v>308</v>
      </c>
      <c r="B42" s="340" t="str">
        <f t="shared" si="0"/>
        <v>Yankee</v>
      </c>
      <c r="C42" s="28" t="str">
        <f t="shared" si="1"/>
        <v>Cereal Rye</v>
      </c>
      <c r="D42" s="29" t="str">
        <f t="shared" si="2"/>
        <v>Cereal</v>
      </c>
      <c r="E42" s="261">
        <v>5.400000000000003</v>
      </c>
      <c r="F42" s="170" t="s">
        <v>168</v>
      </c>
      <c r="G42" s="261">
        <v>4.2</v>
      </c>
      <c r="H42" s="170" t="s">
        <v>198</v>
      </c>
      <c r="I42" s="261">
        <v>5.0000000000000009</v>
      </c>
      <c r="J42" s="170" t="s">
        <v>358</v>
      </c>
      <c r="K42" s="261">
        <v>7.0000000000000027</v>
      </c>
      <c r="L42" s="170" t="s">
        <v>161</v>
      </c>
      <c r="M42" s="261">
        <v>2.7654596794440667</v>
      </c>
      <c r="N42" s="170" t="s">
        <v>204</v>
      </c>
      <c r="O42" s="261">
        <v>1.9999999999999987</v>
      </c>
      <c r="P42" s="170" t="s">
        <v>215</v>
      </c>
      <c r="Q42" s="261">
        <v>1</v>
      </c>
      <c r="R42" s="170" t="s">
        <v>223</v>
      </c>
      <c r="S42" s="261">
        <v>5.3333333333333348</v>
      </c>
      <c r="T42" s="324" t="s">
        <v>136</v>
      </c>
    </row>
    <row r="43" spans="1:20">
      <c r="A43" s="67" t="s">
        <v>293</v>
      </c>
      <c r="B43" s="339" t="str">
        <f t="shared" si="0"/>
        <v>Bob</v>
      </c>
      <c r="C43" s="164" t="str">
        <f t="shared" si="1"/>
        <v xml:space="preserve">Oat </v>
      </c>
      <c r="D43" s="165" t="str">
        <f t="shared" si="2"/>
        <v>Cereal</v>
      </c>
      <c r="E43" s="260">
        <v>4.8888888888888902</v>
      </c>
      <c r="F43" s="168" t="s">
        <v>183</v>
      </c>
      <c r="G43" s="260">
        <v>4.1666666666666679</v>
      </c>
      <c r="H43" s="168" t="s">
        <v>198</v>
      </c>
      <c r="I43" s="260">
        <v>4.833333333333333</v>
      </c>
      <c r="J43" s="168" t="s">
        <v>213</v>
      </c>
      <c r="K43" s="260">
        <v>5.6666666666666705</v>
      </c>
      <c r="L43" s="168" t="s">
        <v>191</v>
      </c>
      <c r="M43" s="260">
        <v>6.1111111111111125</v>
      </c>
      <c r="N43" s="168" t="s">
        <v>125</v>
      </c>
      <c r="O43" s="260">
        <v>5.9999999999999964</v>
      </c>
      <c r="P43" s="168" t="s">
        <v>214</v>
      </c>
      <c r="Q43" s="260">
        <v>5</v>
      </c>
      <c r="R43" s="168" t="s">
        <v>176</v>
      </c>
      <c r="S43" s="260">
        <v>7.3333333333333339</v>
      </c>
      <c r="T43" s="323" t="s">
        <v>213</v>
      </c>
    </row>
    <row r="44" spans="1:20">
      <c r="A44" s="67" t="s">
        <v>298</v>
      </c>
      <c r="B44" s="340" t="str">
        <f t="shared" si="0"/>
        <v xml:space="preserve">Cosaque </v>
      </c>
      <c r="C44" s="28" t="str">
        <f t="shared" si="1"/>
        <v xml:space="preserve">Oat </v>
      </c>
      <c r="D44" s="29" t="str">
        <f t="shared" si="2"/>
        <v>Cereal</v>
      </c>
      <c r="E44" s="261">
        <v>4.8888888888888884</v>
      </c>
      <c r="F44" s="170" t="s">
        <v>183</v>
      </c>
      <c r="G44" s="261">
        <v>4.5000000000000009</v>
      </c>
      <c r="H44" s="170" t="s">
        <v>164</v>
      </c>
      <c r="I44" s="261">
        <v>4.4999999999999991</v>
      </c>
      <c r="J44" s="170" t="s">
        <v>222</v>
      </c>
      <c r="K44" s="261">
        <v>5.6666666666666705</v>
      </c>
      <c r="L44" s="170" t="s">
        <v>191</v>
      </c>
      <c r="M44" s="261">
        <v>5.1666666666666696</v>
      </c>
      <c r="N44" s="170" t="s">
        <v>128</v>
      </c>
      <c r="O44" s="261">
        <v>5.3333333333333313</v>
      </c>
      <c r="P44" s="170" t="s">
        <v>191</v>
      </c>
      <c r="Q44" s="261">
        <v>4.5</v>
      </c>
      <c r="R44" s="170" t="s">
        <v>168</v>
      </c>
      <c r="S44" s="261">
        <v>5.6666666666666679</v>
      </c>
      <c r="T44" s="324" t="s">
        <v>136</v>
      </c>
    </row>
    <row r="45" spans="1:20">
      <c r="A45" s="67" t="s">
        <v>288</v>
      </c>
      <c r="B45" s="339" t="str">
        <f t="shared" si="0"/>
        <v>Hilliard</v>
      </c>
      <c r="C45" s="164" t="str">
        <f t="shared" si="1"/>
        <v>Wheat</v>
      </c>
      <c r="D45" s="165" t="str">
        <f t="shared" si="2"/>
        <v>Cereal</v>
      </c>
      <c r="E45" s="260">
        <v>5.0555555555555571</v>
      </c>
      <c r="F45" s="168" t="s">
        <v>127</v>
      </c>
      <c r="G45" s="260">
        <v>4.5000000000000009</v>
      </c>
      <c r="H45" s="168" t="s">
        <v>164</v>
      </c>
      <c r="I45" s="260">
        <v>4.4999999999999991</v>
      </c>
      <c r="J45" s="168" t="s">
        <v>222</v>
      </c>
      <c r="K45" s="260">
        <v>6.1666666666666714</v>
      </c>
      <c r="L45" s="168" t="s">
        <v>163</v>
      </c>
      <c r="M45" s="260">
        <v>6.200000000000002</v>
      </c>
      <c r="N45" s="168" t="s">
        <v>125</v>
      </c>
      <c r="O45" s="260">
        <v>5.6666666666666643</v>
      </c>
      <c r="P45" s="168" t="s">
        <v>191</v>
      </c>
      <c r="Q45" s="260">
        <v>5.6</v>
      </c>
      <c r="R45" s="168" t="s">
        <v>165</v>
      </c>
      <c r="S45" s="260">
        <v>7.333333333333333</v>
      </c>
      <c r="T45" s="323" t="s">
        <v>213</v>
      </c>
    </row>
    <row r="46" spans="1:20">
      <c r="A46" s="67" t="s">
        <v>303</v>
      </c>
      <c r="B46" s="340" t="str">
        <f t="shared" si="0"/>
        <v>Liberty 5658</v>
      </c>
      <c r="C46" s="28" t="str">
        <f t="shared" si="1"/>
        <v>Wheat</v>
      </c>
      <c r="D46" s="29" t="str">
        <f t="shared" si="2"/>
        <v>Cereal</v>
      </c>
      <c r="E46" s="261">
        <v>5.3111111111111118</v>
      </c>
      <c r="F46" s="170" t="s">
        <v>198</v>
      </c>
      <c r="G46" s="261">
        <v>4.4333333333333345</v>
      </c>
      <c r="H46" s="170" t="s">
        <v>216</v>
      </c>
      <c r="I46" s="261">
        <v>5.333333333333333</v>
      </c>
      <c r="J46" s="170" t="s">
        <v>197</v>
      </c>
      <c r="K46" s="261">
        <v>6.1666666666666705</v>
      </c>
      <c r="L46" s="170" t="s">
        <v>163</v>
      </c>
      <c r="M46" s="261">
        <v>5.8333333333333321</v>
      </c>
      <c r="N46" s="170" t="s">
        <v>127</v>
      </c>
      <c r="O46" s="261">
        <v>6.3333333333333304</v>
      </c>
      <c r="P46" s="170" t="s">
        <v>214</v>
      </c>
      <c r="Q46" s="261">
        <v>5.6666666666666679</v>
      </c>
      <c r="R46" s="170" t="s">
        <v>165</v>
      </c>
      <c r="S46" s="261">
        <v>5.5000000000000009</v>
      </c>
      <c r="T46" s="324" t="s">
        <v>136</v>
      </c>
    </row>
    <row r="47" spans="1:20" s="181" customFormat="1">
      <c r="B47" s="388" t="s">
        <v>1</v>
      </c>
      <c r="C47" s="403"/>
      <c r="D47" s="417"/>
      <c r="E47" s="172">
        <f>AVERAGE(E27:E46)</f>
        <v>5.0520654477505795</v>
      </c>
      <c r="F47" s="173"/>
      <c r="G47" s="172">
        <f>AVERAGE(G27:G46)</f>
        <v>4.4400000000000013</v>
      </c>
      <c r="H47" s="173"/>
      <c r="I47" s="174">
        <f>AVERAGE(I27:I46)</f>
        <v>4.7566666666666659</v>
      </c>
      <c r="J47" s="175"/>
      <c r="K47" s="174">
        <f>AVERAGE(K27:K46)</f>
        <v>5.9602193996333215</v>
      </c>
      <c r="L47" s="175"/>
      <c r="M47" s="174">
        <f>AVERAGE(M27:M46)</f>
        <v>5.4754952061944273</v>
      </c>
      <c r="N47" s="175"/>
      <c r="O47" s="174">
        <f>AVERAGE(O27:O46)</f>
        <v>5.049999999999998</v>
      </c>
      <c r="P47" s="175"/>
      <c r="Q47" s="174">
        <f>AVERAGE(Q27:Q46)</f>
        <v>4.32</v>
      </c>
      <c r="R47" s="175"/>
      <c r="S47" s="174">
        <f>AVERAGE(S27:S46)</f>
        <v>7.0583333333333345</v>
      </c>
      <c r="T47" s="322"/>
    </row>
    <row r="48" spans="1:20" s="181" customFormat="1">
      <c r="B48" s="389" t="s">
        <v>429</v>
      </c>
      <c r="C48" s="404"/>
      <c r="D48" s="418"/>
      <c r="E48" s="177">
        <f>MIN(E27:E46)</f>
        <v>3.0222222222222221</v>
      </c>
      <c r="F48" s="179"/>
      <c r="G48" s="177">
        <f>MIN(G27:G46)</f>
        <v>3.8333333333333339</v>
      </c>
      <c r="H48" s="179"/>
      <c r="I48" s="178">
        <f>MIN(I27:I46)</f>
        <v>2.8999999999999995</v>
      </c>
      <c r="J48" s="180"/>
      <c r="K48" s="178">
        <f>MIN(K27:K46)</f>
        <v>2.3333333333333384</v>
      </c>
      <c r="L48" s="180"/>
      <c r="M48" s="178">
        <f>MIN(M27:M46)</f>
        <v>1</v>
      </c>
      <c r="N48" s="180"/>
      <c r="O48" s="178">
        <f>MIN(O27:O46)</f>
        <v>0.99999999999999778</v>
      </c>
      <c r="P48" s="180"/>
      <c r="Q48" s="178">
        <f>MIN(Q27:Q46)</f>
        <v>0.99999999999999989</v>
      </c>
      <c r="R48" s="180"/>
      <c r="S48" s="178">
        <f>MIN(S27:S46)</f>
        <v>1.0000000000000013</v>
      </c>
      <c r="T48" s="180"/>
    </row>
    <row r="49" spans="1:32" s="181" customFormat="1">
      <c r="B49" s="389" t="s">
        <v>430</v>
      </c>
      <c r="C49" s="404"/>
      <c r="D49" s="418"/>
      <c r="E49" s="177">
        <f>MAX(E27:E46)</f>
        <v>5.9555555555555557</v>
      </c>
      <c r="F49" s="179"/>
      <c r="G49" s="177">
        <f>MAX(G27:G46)</f>
        <v>4.9333333333333353</v>
      </c>
      <c r="H49" s="179"/>
      <c r="I49" s="178">
        <f>MAX(I27:I46)</f>
        <v>6.3333333333333366</v>
      </c>
      <c r="J49" s="180"/>
      <c r="K49" s="178">
        <f>MAX(K27:K46)</f>
        <v>7.5000000000000044</v>
      </c>
      <c r="L49" s="180"/>
      <c r="M49" s="178">
        <f>MAX(M27:M46)</f>
        <v>9.6111111111111072</v>
      </c>
      <c r="N49" s="180"/>
      <c r="O49" s="178">
        <f>MAX(O27:O46)</f>
        <v>8.3333333333333321</v>
      </c>
      <c r="P49" s="180"/>
      <c r="Q49" s="178">
        <f>MAX(Q27:Q46)</f>
        <v>6.1666666666666679</v>
      </c>
      <c r="R49" s="180"/>
      <c r="S49" s="178">
        <f>MAX(S27:S46)</f>
        <v>16.333333333333336</v>
      </c>
      <c r="T49" s="180"/>
      <c r="AA49" s="181" t="s">
        <v>3</v>
      </c>
    </row>
    <row r="50" spans="1:32" s="166" customFormat="1" ht="13.8" thickBot="1">
      <c r="B50" s="390" t="s">
        <v>431</v>
      </c>
      <c r="C50" s="405"/>
      <c r="D50" s="419"/>
      <c r="E50" s="183">
        <f>E49-E48</f>
        <v>2.9333333333333336</v>
      </c>
      <c r="F50" s="184"/>
      <c r="G50" s="183">
        <f>G49-G48</f>
        <v>1.1000000000000014</v>
      </c>
      <c r="H50" s="184"/>
      <c r="I50" s="185">
        <f>I49-I48</f>
        <v>3.4333333333333371</v>
      </c>
      <c r="J50" s="186"/>
      <c r="K50" s="185">
        <f>K49-K48</f>
        <v>5.1666666666666661</v>
      </c>
      <c r="L50" s="186"/>
      <c r="M50" s="185">
        <f>M49-M48</f>
        <v>8.6111111111111072</v>
      </c>
      <c r="N50" s="186"/>
      <c r="O50" s="185">
        <f>O49-O48</f>
        <v>7.3333333333333339</v>
      </c>
      <c r="P50" s="186"/>
      <c r="Q50" s="185">
        <f>Q49-Q48</f>
        <v>5.1666666666666679</v>
      </c>
      <c r="R50" s="186"/>
      <c r="S50" s="185">
        <f>S49-S48</f>
        <v>15.333333333333334</v>
      </c>
      <c r="T50" s="186"/>
    </row>
    <row r="51" spans="1:32" s="248" customFormat="1" ht="45" customHeight="1">
      <c r="B51" s="486" t="s">
        <v>524</v>
      </c>
      <c r="C51" s="486"/>
      <c r="D51" s="486"/>
      <c r="E51" s="486"/>
      <c r="F51" s="486"/>
      <c r="G51" s="486"/>
      <c r="H51" s="486"/>
      <c r="I51" s="486"/>
      <c r="J51" s="486"/>
      <c r="K51" s="486"/>
      <c r="L51" s="486"/>
      <c r="M51" s="486"/>
      <c r="N51" s="486"/>
      <c r="O51" s="486"/>
      <c r="P51" s="486"/>
      <c r="Q51" s="486"/>
      <c r="R51" s="486"/>
      <c r="S51" s="486"/>
      <c r="T51" s="486"/>
      <c r="AF51" s="248" t="s">
        <v>3</v>
      </c>
    </row>
    <row r="52" spans="1:32" s="166" customFormat="1" ht="30" customHeight="1" thickBot="1">
      <c r="B52" s="500" t="s">
        <v>549</v>
      </c>
      <c r="C52" s="500"/>
      <c r="D52" s="500"/>
      <c r="E52" s="500"/>
      <c r="F52" s="500"/>
      <c r="G52" s="500"/>
      <c r="H52" s="500"/>
      <c r="I52" s="500"/>
      <c r="J52" s="500"/>
      <c r="K52" s="500"/>
      <c r="L52" s="500"/>
      <c r="M52" s="500"/>
      <c r="N52" s="500"/>
      <c r="O52" s="500"/>
      <c r="P52" s="500"/>
      <c r="Q52" s="500"/>
      <c r="R52" s="500"/>
      <c r="S52" s="500"/>
      <c r="T52" s="500"/>
    </row>
    <row r="53" spans="1:32" s="163" customFormat="1" ht="19.95" customHeight="1">
      <c r="A53" s="66"/>
      <c r="B53" s="1" t="s">
        <v>0</v>
      </c>
      <c r="C53" s="462" t="s">
        <v>505</v>
      </c>
      <c r="D53" s="160" t="s">
        <v>21</v>
      </c>
      <c r="E53" s="477" t="s">
        <v>82</v>
      </c>
      <c r="F53" s="478"/>
      <c r="G53" s="478"/>
      <c r="H53" s="478"/>
      <c r="I53" s="478"/>
      <c r="J53" s="478"/>
      <c r="K53" s="478"/>
      <c r="L53" s="478"/>
      <c r="M53" s="478"/>
      <c r="N53" s="478"/>
      <c r="O53" s="478"/>
      <c r="P53" s="478"/>
      <c r="Q53" s="478"/>
      <c r="R53" s="478"/>
      <c r="S53" s="478"/>
      <c r="T53" s="479"/>
    </row>
    <row r="54" spans="1:32" s="163" customFormat="1" ht="19.95" customHeight="1">
      <c r="A54" s="66"/>
      <c r="B54" s="13"/>
      <c r="C54" s="162"/>
      <c r="D54" s="162"/>
      <c r="E54" s="480" t="s">
        <v>83</v>
      </c>
      <c r="F54" s="482"/>
      <c r="G54" s="482"/>
      <c r="H54" s="482"/>
      <c r="I54" s="482"/>
      <c r="J54" s="482"/>
      <c r="K54" s="482"/>
      <c r="L54" s="482"/>
      <c r="M54" s="480" t="s">
        <v>84</v>
      </c>
      <c r="N54" s="482"/>
      <c r="O54" s="482"/>
      <c r="P54" s="482"/>
      <c r="Q54" s="482"/>
      <c r="R54" s="482"/>
      <c r="S54" s="482"/>
      <c r="T54" s="501"/>
    </row>
    <row r="55" spans="1:32" s="163" customFormat="1" ht="19.8" customHeight="1" thickBot="1">
      <c r="A55" s="66"/>
      <c r="B55" s="2"/>
      <c r="C55" s="161"/>
      <c r="D55" s="161"/>
      <c r="E55" s="480" t="s">
        <v>428</v>
      </c>
      <c r="F55" s="481"/>
      <c r="G55" s="482" t="s">
        <v>427</v>
      </c>
      <c r="H55" s="481"/>
      <c r="I55" s="482" t="s">
        <v>426</v>
      </c>
      <c r="J55" s="481"/>
      <c r="K55" s="482" t="s">
        <v>425</v>
      </c>
      <c r="L55" s="481"/>
      <c r="M55" s="480" t="s">
        <v>428</v>
      </c>
      <c r="N55" s="481"/>
      <c r="O55" s="482" t="s">
        <v>427</v>
      </c>
      <c r="P55" s="481"/>
      <c r="Q55" s="482" t="s">
        <v>426</v>
      </c>
      <c r="R55" s="481"/>
      <c r="S55" s="482" t="s">
        <v>425</v>
      </c>
      <c r="T55" s="484"/>
    </row>
    <row r="56" spans="1:32" s="166" customFormat="1">
      <c r="B56" s="392" t="s">
        <v>449</v>
      </c>
      <c r="C56" s="407"/>
      <c r="D56" s="407"/>
      <c r="E56" s="246"/>
      <c r="F56" s="195"/>
      <c r="G56" s="246"/>
      <c r="H56" s="195"/>
      <c r="I56" s="247"/>
      <c r="J56" s="196"/>
      <c r="K56" s="247"/>
      <c r="L56" s="196"/>
      <c r="M56" s="247"/>
      <c r="N56" s="196"/>
      <c r="O56" s="247"/>
      <c r="P56" s="196"/>
      <c r="Q56" s="247"/>
      <c r="R56" s="196"/>
      <c r="S56" s="247"/>
      <c r="T56" s="196"/>
    </row>
    <row r="57" spans="1:32">
      <c r="A57" s="67" t="s">
        <v>312</v>
      </c>
      <c r="B57" s="339" t="str">
        <f t="shared" si="0"/>
        <v>FIXatioN</v>
      </c>
      <c r="C57" s="164" t="str">
        <f t="shared" si="1"/>
        <v>Clover, Balansa</v>
      </c>
      <c r="D57" s="165" t="str">
        <f t="shared" si="2"/>
        <v>Legume</v>
      </c>
      <c r="E57" s="260">
        <v>0.34444444444444533</v>
      </c>
      <c r="F57" s="168" t="s">
        <v>242</v>
      </c>
      <c r="G57" s="260">
        <v>0.3333333333333337</v>
      </c>
      <c r="H57" s="168" t="s">
        <v>375</v>
      </c>
      <c r="I57" s="260">
        <v>0.49999999999999867</v>
      </c>
      <c r="J57" s="168" t="s">
        <v>155</v>
      </c>
      <c r="K57" s="260">
        <v>0.20000000000000628</v>
      </c>
      <c r="L57" s="168" t="s">
        <v>246</v>
      </c>
      <c r="M57" s="260">
        <v>1.0000000000000031</v>
      </c>
      <c r="N57" s="168" t="s">
        <v>156</v>
      </c>
      <c r="O57" s="260">
        <v>0.99999999999999922</v>
      </c>
      <c r="P57" s="168" t="s">
        <v>339</v>
      </c>
      <c r="Q57" s="260">
        <v>0.99999999999999944</v>
      </c>
      <c r="R57" s="168" t="s">
        <v>397</v>
      </c>
      <c r="S57" s="260">
        <v>1.0000000000000022</v>
      </c>
      <c r="T57" s="323" t="s">
        <v>412</v>
      </c>
    </row>
    <row r="58" spans="1:32">
      <c r="A58" s="67" t="s">
        <v>321</v>
      </c>
      <c r="B58" s="340" t="str">
        <f t="shared" ref="B58:B85" si="3">VLOOKUP(A58,VL_CCVT,4,FALSE)</f>
        <v>Paradana</v>
      </c>
      <c r="C58" s="28" t="str">
        <f t="shared" ref="C58:C85" si="4">VLOOKUP(A58,VL_CCVT,3,FALSE)</f>
        <v>Clover, Balansa</v>
      </c>
      <c r="D58" s="29" t="str">
        <f t="shared" ref="D58:D85" si="5">VLOOKUP(A58,VL_CCVT,2,FALSE)</f>
        <v>Legume</v>
      </c>
      <c r="E58" s="261">
        <v>0.50000000000000067</v>
      </c>
      <c r="F58" s="170" t="s">
        <v>252</v>
      </c>
      <c r="G58" s="261">
        <v>0.20000000000000084</v>
      </c>
      <c r="H58" s="170" t="s">
        <v>353</v>
      </c>
      <c r="I58" s="261">
        <v>0.73333333333333217</v>
      </c>
      <c r="J58" s="170" t="s">
        <v>221</v>
      </c>
      <c r="K58" s="261">
        <v>0.56666666666667231</v>
      </c>
      <c r="L58" s="170" t="s">
        <v>218</v>
      </c>
      <c r="M58" s="261">
        <v>1.0000000000000031</v>
      </c>
      <c r="N58" s="170" t="s">
        <v>156</v>
      </c>
      <c r="O58" s="261">
        <v>0.99999999999999922</v>
      </c>
      <c r="P58" s="170" t="s">
        <v>339</v>
      </c>
      <c r="Q58" s="261">
        <v>0.99999999999999967</v>
      </c>
      <c r="R58" s="170" t="s">
        <v>397</v>
      </c>
      <c r="S58" s="261">
        <v>1.0000000000000022</v>
      </c>
      <c r="T58" s="324" t="s">
        <v>412</v>
      </c>
    </row>
    <row r="59" spans="1:32">
      <c r="A59" s="67" t="s">
        <v>291</v>
      </c>
      <c r="B59" s="339" t="str">
        <f t="shared" si="3"/>
        <v>Viper</v>
      </c>
      <c r="C59" s="164" t="str">
        <f t="shared" si="4"/>
        <v>Clover, Balansa</v>
      </c>
      <c r="D59" s="165" t="str">
        <f t="shared" si="5"/>
        <v>Legume</v>
      </c>
      <c r="E59" s="260">
        <v>0.38888888888889073</v>
      </c>
      <c r="F59" s="168" t="s">
        <v>232</v>
      </c>
      <c r="G59" s="260">
        <v>0.20000000000000129</v>
      </c>
      <c r="H59" s="168" t="s">
        <v>353</v>
      </c>
      <c r="I59" s="260">
        <v>0.66666666666666541</v>
      </c>
      <c r="J59" s="168" t="s">
        <v>221</v>
      </c>
      <c r="K59" s="260">
        <v>0.30000000000000659</v>
      </c>
      <c r="L59" s="168" t="s">
        <v>230</v>
      </c>
      <c r="M59" s="260">
        <v>1.0000000000000031</v>
      </c>
      <c r="N59" s="168" t="s">
        <v>156</v>
      </c>
      <c r="O59" s="260">
        <v>0.99999999999999922</v>
      </c>
      <c r="P59" s="168" t="s">
        <v>339</v>
      </c>
      <c r="Q59" s="260">
        <v>0.99999999999999967</v>
      </c>
      <c r="R59" s="168" t="s">
        <v>397</v>
      </c>
      <c r="S59" s="260">
        <v>1.0000000000000022</v>
      </c>
      <c r="T59" s="323" t="s">
        <v>412</v>
      </c>
    </row>
    <row r="60" spans="1:32">
      <c r="A60" s="67" t="s">
        <v>329</v>
      </c>
      <c r="B60" s="340" t="str">
        <f t="shared" si="3"/>
        <v>Balady</v>
      </c>
      <c r="C60" s="28" t="str">
        <f t="shared" si="4"/>
        <v>Clover, Berseem</v>
      </c>
      <c r="D60" s="29" t="str">
        <f t="shared" si="5"/>
        <v>Legume</v>
      </c>
      <c r="E60" s="261">
        <v>0.8888888888888905</v>
      </c>
      <c r="F60" s="170" t="s">
        <v>250</v>
      </c>
      <c r="G60" s="261">
        <v>0.83333333333333415</v>
      </c>
      <c r="H60" s="170" t="s">
        <v>145</v>
      </c>
      <c r="I60" s="261">
        <v>0.33333333333333193</v>
      </c>
      <c r="J60" s="170" t="s">
        <v>262</v>
      </c>
      <c r="K60" s="261">
        <v>1.5000000000000053</v>
      </c>
      <c r="L60" s="170" t="s">
        <v>103</v>
      </c>
      <c r="M60" s="261">
        <v>1.0000000000000031</v>
      </c>
      <c r="N60" s="170" t="s">
        <v>156</v>
      </c>
      <c r="O60" s="261">
        <v>0.99999999999999922</v>
      </c>
      <c r="P60" s="170" t="s">
        <v>339</v>
      </c>
      <c r="Q60" s="261">
        <v>0.99999999999999967</v>
      </c>
      <c r="R60" s="170" t="s">
        <v>397</v>
      </c>
      <c r="S60" s="261">
        <v>1.0000000000000022</v>
      </c>
      <c r="T60" s="324" t="s">
        <v>412</v>
      </c>
    </row>
    <row r="61" spans="1:32">
      <c r="A61" s="67" t="s">
        <v>315</v>
      </c>
      <c r="B61" s="339" t="str">
        <f t="shared" si="3"/>
        <v>Frosty</v>
      </c>
      <c r="C61" s="164" t="str">
        <f t="shared" si="4"/>
        <v>Clover, Berseem</v>
      </c>
      <c r="D61" s="165" t="str">
        <f t="shared" si="5"/>
        <v>Legume</v>
      </c>
      <c r="E61" s="260">
        <v>0.85555555555555629</v>
      </c>
      <c r="F61" s="168" t="s">
        <v>247</v>
      </c>
      <c r="G61" s="260">
        <v>0.40000000000000013</v>
      </c>
      <c r="H61" s="168" t="s">
        <v>103</v>
      </c>
      <c r="I61" s="260">
        <v>0.83333333333333226</v>
      </c>
      <c r="J61" s="168" t="s">
        <v>204</v>
      </c>
      <c r="K61" s="260">
        <v>1.3333333333333397</v>
      </c>
      <c r="L61" s="168" t="s">
        <v>143</v>
      </c>
      <c r="M61" s="260">
        <v>1.333333333333337</v>
      </c>
      <c r="N61" s="168" t="s">
        <v>144</v>
      </c>
      <c r="O61" s="260">
        <v>0.99999999999999922</v>
      </c>
      <c r="P61" s="168" t="s">
        <v>339</v>
      </c>
      <c r="Q61" s="260">
        <v>1.9999999999999996</v>
      </c>
      <c r="R61" s="168" t="s">
        <v>217</v>
      </c>
      <c r="S61" s="260">
        <v>1.0000000000000022</v>
      </c>
      <c r="T61" s="323" t="s">
        <v>412</v>
      </c>
    </row>
    <row r="62" spans="1:32">
      <c r="A62" s="67" t="s">
        <v>292</v>
      </c>
      <c r="B62" s="340" t="str">
        <f t="shared" si="3"/>
        <v>AU Sunrise</v>
      </c>
      <c r="C62" s="28" t="str">
        <f t="shared" si="4"/>
        <v>Clover, Crimson</v>
      </c>
      <c r="D62" s="29" t="str">
        <f t="shared" si="5"/>
        <v>Legume</v>
      </c>
      <c r="E62" s="261">
        <v>1.3055555555555576</v>
      </c>
      <c r="F62" s="170" t="s">
        <v>144</v>
      </c>
      <c r="G62" s="261">
        <v>1.2666666666666675</v>
      </c>
      <c r="H62" s="170" t="s">
        <v>100</v>
      </c>
      <c r="I62" s="261">
        <v>1.3166666666666669</v>
      </c>
      <c r="J62" s="170" t="s">
        <v>126</v>
      </c>
      <c r="K62" s="261">
        <v>1.3333333333333397</v>
      </c>
      <c r="L62" s="170" t="s">
        <v>143</v>
      </c>
      <c r="M62" s="261">
        <v>1.0000000000000031</v>
      </c>
      <c r="N62" s="170" t="s">
        <v>156</v>
      </c>
      <c r="O62" s="261">
        <v>0.99999999999999922</v>
      </c>
      <c r="P62" s="170" t="s">
        <v>339</v>
      </c>
      <c r="Q62" s="261">
        <v>0.99999999999999956</v>
      </c>
      <c r="R62" s="170" t="s">
        <v>397</v>
      </c>
      <c r="S62" s="261">
        <v>1.0000000000000022</v>
      </c>
      <c r="T62" s="324" t="s">
        <v>412</v>
      </c>
    </row>
    <row r="63" spans="1:32">
      <c r="A63" s="67" t="s">
        <v>297</v>
      </c>
      <c r="B63" s="339" t="str">
        <f t="shared" si="3"/>
        <v>Bolsena</v>
      </c>
      <c r="C63" s="164" t="str">
        <f t="shared" si="4"/>
        <v>Clover, Crimson</v>
      </c>
      <c r="D63" s="165" t="str">
        <f t="shared" si="5"/>
        <v>Legume</v>
      </c>
      <c r="E63" s="260">
        <v>1.2333333333333352</v>
      </c>
      <c r="F63" s="168" t="s">
        <v>236</v>
      </c>
      <c r="G63" s="260">
        <v>1.3333333333333341</v>
      </c>
      <c r="H63" s="168" t="s">
        <v>207</v>
      </c>
      <c r="I63" s="260">
        <v>1.3666666666666663</v>
      </c>
      <c r="J63" s="168" t="s">
        <v>139</v>
      </c>
      <c r="K63" s="260">
        <v>1.0000000000000053</v>
      </c>
      <c r="L63" s="168" t="s">
        <v>218</v>
      </c>
      <c r="M63" s="260">
        <v>1.0000000000000031</v>
      </c>
      <c r="N63" s="168" t="s">
        <v>156</v>
      </c>
      <c r="O63" s="260">
        <v>0.99999999999999922</v>
      </c>
      <c r="P63" s="168" t="s">
        <v>339</v>
      </c>
      <c r="Q63" s="260">
        <v>0.99999999999999956</v>
      </c>
      <c r="R63" s="168" t="s">
        <v>397</v>
      </c>
      <c r="S63" s="260">
        <v>1.0000000000000022</v>
      </c>
      <c r="T63" s="323" t="s">
        <v>412</v>
      </c>
    </row>
    <row r="64" spans="1:32">
      <c r="A64" s="67" t="s">
        <v>294</v>
      </c>
      <c r="B64" s="340" t="str">
        <f t="shared" si="3"/>
        <v xml:space="preserve">Dixie </v>
      </c>
      <c r="C64" s="28" t="str">
        <f t="shared" si="4"/>
        <v>Clover, Crimson</v>
      </c>
      <c r="D64" s="29" t="str">
        <f t="shared" si="5"/>
        <v>Legume</v>
      </c>
      <c r="E64" s="261">
        <v>1.2777777777777795</v>
      </c>
      <c r="F64" s="170" t="s">
        <v>144</v>
      </c>
      <c r="G64" s="261">
        <v>1.5000000000000011</v>
      </c>
      <c r="H64" s="170" t="s">
        <v>189</v>
      </c>
      <c r="I64" s="261">
        <v>1.1666666666666663</v>
      </c>
      <c r="J64" s="170" t="s">
        <v>354</v>
      </c>
      <c r="K64" s="261">
        <v>1.1666666666666727</v>
      </c>
      <c r="L64" s="170" t="s">
        <v>218</v>
      </c>
      <c r="M64" s="261">
        <v>1.0000000000000031</v>
      </c>
      <c r="N64" s="170" t="s">
        <v>156</v>
      </c>
      <c r="O64" s="261">
        <v>0.99999999999999922</v>
      </c>
      <c r="P64" s="170" t="s">
        <v>339</v>
      </c>
      <c r="Q64" s="261">
        <v>0.99999999999999956</v>
      </c>
      <c r="R64" s="170" t="s">
        <v>397</v>
      </c>
      <c r="S64" s="261">
        <v>1.0000000000000022</v>
      </c>
      <c r="T64" s="324" t="s">
        <v>412</v>
      </c>
    </row>
    <row r="65" spans="1:20">
      <c r="A65" s="67" t="s">
        <v>299</v>
      </c>
      <c r="B65" s="339" t="str">
        <f t="shared" si="3"/>
        <v>Kentucky Pride</v>
      </c>
      <c r="C65" s="164" t="str">
        <f t="shared" si="4"/>
        <v>Clover, Crimson</v>
      </c>
      <c r="D65" s="165" t="str">
        <f t="shared" si="5"/>
        <v>Legume</v>
      </c>
      <c r="E65" s="260">
        <v>1.083333333333335</v>
      </c>
      <c r="F65" s="168" t="s">
        <v>236</v>
      </c>
      <c r="G65" s="260">
        <v>1.1666666666666674</v>
      </c>
      <c r="H65" s="168" t="s">
        <v>100</v>
      </c>
      <c r="I65" s="260">
        <v>1.4166666666666661</v>
      </c>
      <c r="J65" s="168" t="s">
        <v>110</v>
      </c>
      <c r="K65" s="260">
        <v>0.66666666666667118</v>
      </c>
      <c r="L65" s="168" t="s">
        <v>218</v>
      </c>
      <c r="M65" s="260">
        <v>1.0000000000000031</v>
      </c>
      <c r="N65" s="168" t="s">
        <v>156</v>
      </c>
      <c r="O65" s="260">
        <v>0.99999999999999922</v>
      </c>
      <c r="P65" s="168" t="s">
        <v>339</v>
      </c>
      <c r="Q65" s="260">
        <v>0.99999999999999956</v>
      </c>
      <c r="R65" s="168" t="s">
        <v>397</v>
      </c>
      <c r="S65" s="260">
        <v>1.0000000000000022</v>
      </c>
      <c r="T65" s="323" t="s">
        <v>412</v>
      </c>
    </row>
    <row r="66" spans="1:20">
      <c r="A66" s="67" t="s">
        <v>275</v>
      </c>
      <c r="B66" s="340" t="str">
        <f t="shared" si="3"/>
        <v>SECCM18</v>
      </c>
      <c r="C66" s="28" t="str">
        <f t="shared" si="4"/>
        <v>Clover, Crimson</v>
      </c>
      <c r="D66" s="29" t="str">
        <f t="shared" si="5"/>
        <v>Legume</v>
      </c>
      <c r="E66" s="261">
        <v>1.5222222222222239</v>
      </c>
      <c r="F66" s="170" t="s">
        <v>218</v>
      </c>
      <c r="G66" s="261">
        <v>1.4000000000000008</v>
      </c>
      <c r="H66" s="170" t="s">
        <v>251</v>
      </c>
      <c r="I66" s="261">
        <v>1.833333333333333</v>
      </c>
      <c r="J66" s="170" t="s">
        <v>412</v>
      </c>
      <c r="K66" s="261">
        <v>1.3333333333333397</v>
      </c>
      <c r="L66" s="170" t="s">
        <v>143</v>
      </c>
      <c r="M66" s="261">
        <v>1.6666666666666701</v>
      </c>
      <c r="N66" s="170" t="s">
        <v>137</v>
      </c>
      <c r="O66" s="261">
        <v>0.99999999999999922</v>
      </c>
      <c r="P66" s="170" t="s">
        <v>339</v>
      </c>
      <c r="Q66" s="261">
        <v>3.0000000000000009</v>
      </c>
      <c r="R66" s="170" t="s">
        <v>97</v>
      </c>
      <c r="S66" s="261">
        <v>1.0000000000000022</v>
      </c>
      <c r="T66" s="324" t="s">
        <v>412</v>
      </c>
    </row>
    <row r="67" spans="1:20">
      <c r="A67" s="67" t="s">
        <v>311</v>
      </c>
      <c r="B67" s="339" t="str">
        <f t="shared" si="3"/>
        <v>White Cloud</v>
      </c>
      <c r="C67" s="164" t="str">
        <f t="shared" si="4"/>
        <v>Clover, Crimson</v>
      </c>
      <c r="D67" s="165" t="str">
        <f t="shared" si="5"/>
        <v>Legume</v>
      </c>
      <c r="E67" s="260">
        <v>1.4666666666667418</v>
      </c>
      <c r="F67" s="168" t="s">
        <v>230</v>
      </c>
      <c r="G67" s="260">
        <v>1.56666666666664</v>
      </c>
      <c r="H67" s="168" t="s">
        <v>395</v>
      </c>
      <c r="I67" s="260">
        <v>1.6666666666667298</v>
      </c>
      <c r="J67" s="168" t="s">
        <v>415</v>
      </c>
      <c r="K67" s="260">
        <v>1.1666666666667196</v>
      </c>
      <c r="L67" s="168" t="s">
        <v>218</v>
      </c>
      <c r="M67" s="260">
        <v>0.99999999999992095</v>
      </c>
      <c r="N67" s="168" t="s">
        <v>156</v>
      </c>
      <c r="O67" s="260">
        <v>0.99999999999996392</v>
      </c>
      <c r="P67" s="168" t="s">
        <v>339</v>
      </c>
      <c r="Q67" s="260">
        <v>0.99999999999997558</v>
      </c>
      <c r="R67" s="168" t="s">
        <v>397</v>
      </c>
      <c r="S67" s="260">
        <v>1.0000000000000036</v>
      </c>
      <c r="T67" s="323" t="s">
        <v>412</v>
      </c>
    </row>
    <row r="68" spans="1:20">
      <c r="A68" s="67" t="s">
        <v>324</v>
      </c>
      <c r="B68" s="340" t="str">
        <f t="shared" si="3"/>
        <v>Big Red</v>
      </c>
      <c r="C68" s="28" t="str">
        <f t="shared" si="4"/>
        <v>Clover, Red</v>
      </c>
      <c r="D68" s="29" t="str">
        <f t="shared" si="5"/>
        <v>Legume</v>
      </c>
      <c r="E68" s="261">
        <v>0.94444444444444553</v>
      </c>
      <c r="F68" s="170" t="s">
        <v>250</v>
      </c>
      <c r="G68" s="261">
        <v>0.83333333333333415</v>
      </c>
      <c r="H68" s="170" t="s">
        <v>145</v>
      </c>
      <c r="I68" s="261">
        <v>0.99999999999999933</v>
      </c>
      <c r="J68" s="170" t="s">
        <v>354</v>
      </c>
      <c r="K68" s="261">
        <v>1.0000000000000053</v>
      </c>
      <c r="L68" s="170" t="s">
        <v>218</v>
      </c>
      <c r="M68" s="261">
        <v>1.0000000000000031</v>
      </c>
      <c r="N68" s="170" t="s">
        <v>156</v>
      </c>
      <c r="O68" s="261">
        <v>0.99999999999999922</v>
      </c>
      <c r="P68" s="170" t="s">
        <v>339</v>
      </c>
      <c r="Q68" s="261">
        <v>0.99999999999999956</v>
      </c>
      <c r="R68" s="170" t="s">
        <v>397</v>
      </c>
      <c r="S68" s="261">
        <v>1.0000000000000022</v>
      </c>
      <c r="T68" s="324" t="s">
        <v>412</v>
      </c>
    </row>
    <row r="69" spans="1:20">
      <c r="A69" s="67" t="s">
        <v>327</v>
      </c>
      <c r="B69" s="339" t="str">
        <f t="shared" si="3"/>
        <v>Blaze</v>
      </c>
      <c r="C69" s="164" t="str">
        <f t="shared" si="4"/>
        <v>Clover, Red</v>
      </c>
      <c r="D69" s="165" t="str">
        <f t="shared" si="5"/>
        <v>Legume</v>
      </c>
      <c r="E69" s="260">
        <v>0.74444444444444513</v>
      </c>
      <c r="F69" s="168" t="s">
        <v>259</v>
      </c>
      <c r="G69" s="260">
        <v>0.83333333333333415</v>
      </c>
      <c r="H69" s="168" t="s">
        <v>145</v>
      </c>
      <c r="I69" s="260">
        <v>0.5666666666666651</v>
      </c>
      <c r="J69" s="168" t="s">
        <v>143</v>
      </c>
      <c r="K69" s="260">
        <v>0.83333333333333914</v>
      </c>
      <c r="L69" s="168" t="s">
        <v>218</v>
      </c>
      <c r="M69" s="260">
        <v>1.0000000000000031</v>
      </c>
      <c r="N69" s="168" t="s">
        <v>156</v>
      </c>
      <c r="O69" s="260">
        <v>0.99999999999999922</v>
      </c>
      <c r="P69" s="168" t="s">
        <v>339</v>
      </c>
      <c r="Q69" s="260">
        <v>0.99999999999999956</v>
      </c>
      <c r="R69" s="168" t="s">
        <v>397</v>
      </c>
      <c r="S69" s="260">
        <v>1.0000000000000022</v>
      </c>
      <c r="T69" s="323" t="s">
        <v>412</v>
      </c>
    </row>
    <row r="70" spans="1:20">
      <c r="A70" s="67" t="s">
        <v>320</v>
      </c>
      <c r="B70" s="340" t="str">
        <f t="shared" si="3"/>
        <v>GA9909</v>
      </c>
      <c r="C70" s="28" t="str">
        <f t="shared" si="4"/>
        <v>Clover, Red</v>
      </c>
      <c r="D70" s="29" t="str">
        <f t="shared" si="5"/>
        <v>Legume</v>
      </c>
      <c r="E70" s="261">
        <v>0.8944444444444456</v>
      </c>
      <c r="F70" s="170" t="s">
        <v>250</v>
      </c>
      <c r="G70" s="261">
        <v>0.93333333333333401</v>
      </c>
      <c r="H70" s="170" t="s">
        <v>110</v>
      </c>
      <c r="I70" s="261">
        <v>0.91666666666666552</v>
      </c>
      <c r="J70" s="170" t="s">
        <v>204</v>
      </c>
      <c r="K70" s="261">
        <v>0.83333333333333914</v>
      </c>
      <c r="L70" s="170" t="s">
        <v>218</v>
      </c>
      <c r="M70" s="261">
        <v>1.0000000000000031</v>
      </c>
      <c r="N70" s="170" t="s">
        <v>156</v>
      </c>
      <c r="O70" s="261">
        <v>0.99999999999999922</v>
      </c>
      <c r="P70" s="170" t="s">
        <v>339</v>
      </c>
      <c r="Q70" s="261">
        <v>0.99999999999999956</v>
      </c>
      <c r="R70" s="170" t="s">
        <v>397</v>
      </c>
      <c r="S70" s="261">
        <v>1.0000000000000022</v>
      </c>
      <c r="T70" s="324" t="s">
        <v>412</v>
      </c>
    </row>
    <row r="71" spans="1:20">
      <c r="A71" s="67" t="s">
        <v>325</v>
      </c>
      <c r="B71" s="339" t="str">
        <f t="shared" si="3"/>
        <v>VNS</v>
      </c>
      <c r="C71" s="164" t="str">
        <f t="shared" si="4"/>
        <v>Clover, Red</v>
      </c>
      <c r="D71" s="165" t="str">
        <f t="shared" si="5"/>
        <v>Legume</v>
      </c>
      <c r="E71" s="260">
        <v>0.83333333333333426</v>
      </c>
      <c r="F71" s="168" t="s">
        <v>258</v>
      </c>
      <c r="G71" s="260">
        <v>0.83333333333333415</v>
      </c>
      <c r="H71" s="168" t="s">
        <v>145</v>
      </c>
      <c r="I71" s="260">
        <v>0.83333333333333226</v>
      </c>
      <c r="J71" s="168" t="s">
        <v>204</v>
      </c>
      <c r="K71" s="260">
        <v>0.83333333333333903</v>
      </c>
      <c r="L71" s="168" t="s">
        <v>218</v>
      </c>
      <c r="M71" s="260">
        <v>1.0000000000000031</v>
      </c>
      <c r="N71" s="168" t="s">
        <v>156</v>
      </c>
      <c r="O71" s="260">
        <v>0.99999999999999922</v>
      </c>
      <c r="P71" s="168" t="s">
        <v>339</v>
      </c>
      <c r="Q71" s="260">
        <v>0.99999999999999956</v>
      </c>
      <c r="R71" s="168" t="s">
        <v>397</v>
      </c>
      <c r="S71" s="260">
        <v>1.0000000000000022</v>
      </c>
      <c r="T71" s="323" t="s">
        <v>412</v>
      </c>
    </row>
    <row r="72" spans="1:20">
      <c r="A72" s="67" t="s">
        <v>273</v>
      </c>
      <c r="B72" s="340" t="str">
        <f t="shared" si="3"/>
        <v>VNS</v>
      </c>
      <c r="C72" s="28" t="str">
        <f t="shared" si="4"/>
        <v>Vetch, Common</v>
      </c>
      <c r="D72" s="29" t="str">
        <f t="shared" si="5"/>
        <v>Legume</v>
      </c>
      <c r="E72" s="261">
        <v>4.1333333333333329</v>
      </c>
      <c r="F72" s="170" t="s">
        <v>193</v>
      </c>
      <c r="G72" s="261">
        <v>4.2333333333333343</v>
      </c>
      <c r="H72" s="170" t="s">
        <v>198</v>
      </c>
      <c r="I72" s="261">
        <v>4</v>
      </c>
      <c r="J72" s="170" t="s">
        <v>241</v>
      </c>
      <c r="K72" s="261">
        <v>4.1666666666666705</v>
      </c>
      <c r="L72" s="170" t="s">
        <v>111</v>
      </c>
      <c r="M72" s="261">
        <v>5.2777777777777786</v>
      </c>
      <c r="N72" s="170" t="s">
        <v>101</v>
      </c>
      <c r="O72" s="261">
        <v>5.3333333333333313</v>
      </c>
      <c r="P72" s="170" t="s">
        <v>191</v>
      </c>
      <c r="Q72" s="261">
        <v>2.6666666666666661</v>
      </c>
      <c r="R72" s="170" t="s">
        <v>183</v>
      </c>
      <c r="S72" s="261">
        <v>7.8333333333333339</v>
      </c>
      <c r="T72" s="324" t="s">
        <v>358</v>
      </c>
    </row>
    <row r="73" spans="1:20">
      <c r="A73" s="67" t="s">
        <v>272</v>
      </c>
      <c r="B73" s="339" t="str">
        <f t="shared" si="3"/>
        <v xml:space="preserve">AU Merit </v>
      </c>
      <c r="C73" s="164" t="str">
        <f t="shared" si="4"/>
        <v>Vetch, Hairy</v>
      </c>
      <c r="D73" s="165" t="str">
        <f t="shared" si="5"/>
        <v>Legume</v>
      </c>
      <c r="E73" s="260">
        <v>4.2333333333333325</v>
      </c>
      <c r="F73" s="168" t="s">
        <v>215</v>
      </c>
      <c r="G73" s="260">
        <v>4.0333333333333341</v>
      </c>
      <c r="H73" s="168" t="s">
        <v>127</v>
      </c>
      <c r="I73" s="260">
        <v>5.1666666666666661</v>
      </c>
      <c r="J73" s="168" t="s">
        <v>170</v>
      </c>
      <c r="K73" s="260">
        <v>3.5000000000000044</v>
      </c>
      <c r="L73" s="168" t="s">
        <v>96</v>
      </c>
      <c r="M73" s="260">
        <v>6.0000000000000018</v>
      </c>
      <c r="N73" s="168" t="s">
        <v>102</v>
      </c>
      <c r="O73" s="260">
        <v>5.3333333333333313</v>
      </c>
      <c r="P73" s="168" t="s">
        <v>191</v>
      </c>
      <c r="Q73" s="260">
        <v>5.3333333333333339</v>
      </c>
      <c r="R73" s="168" t="s">
        <v>176</v>
      </c>
      <c r="S73" s="260">
        <v>7.3333333333333339</v>
      </c>
      <c r="T73" s="323" t="s">
        <v>213</v>
      </c>
    </row>
    <row r="74" spans="1:20">
      <c r="A74" s="67" t="s">
        <v>282</v>
      </c>
      <c r="B74" s="340" t="str">
        <f t="shared" si="3"/>
        <v>Patagonia Inta</v>
      </c>
      <c r="C74" s="28" t="str">
        <f t="shared" si="4"/>
        <v>Vetch, Hairy</v>
      </c>
      <c r="D74" s="29" t="str">
        <f t="shared" si="5"/>
        <v>Legume</v>
      </c>
      <c r="E74" s="261">
        <v>4.4666666666666668</v>
      </c>
      <c r="F74" s="170" t="s">
        <v>223</v>
      </c>
      <c r="G74" s="261">
        <v>4.0666666666666673</v>
      </c>
      <c r="H74" s="170" t="s">
        <v>127</v>
      </c>
      <c r="I74" s="261">
        <v>5.4999999999999991</v>
      </c>
      <c r="J74" s="170" t="s">
        <v>168</v>
      </c>
      <c r="K74" s="261">
        <v>3.8333333333333384</v>
      </c>
      <c r="L74" s="170" t="s">
        <v>105</v>
      </c>
      <c r="M74" s="261">
        <v>4.8333333333333339</v>
      </c>
      <c r="N74" s="170" t="s">
        <v>111</v>
      </c>
      <c r="O74" s="261">
        <v>3.9999999999999987</v>
      </c>
      <c r="P74" s="170" t="s">
        <v>101</v>
      </c>
      <c r="Q74" s="261">
        <v>4.3333333333333339</v>
      </c>
      <c r="R74" s="170" t="s">
        <v>168</v>
      </c>
      <c r="S74" s="261">
        <v>6.1666666666666661</v>
      </c>
      <c r="T74" s="324" t="s">
        <v>117</v>
      </c>
    </row>
    <row r="75" spans="1:20">
      <c r="A75" s="67" t="s">
        <v>281</v>
      </c>
      <c r="B75" s="339" t="str">
        <f t="shared" si="3"/>
        <v>Purple Bounty</v>
      </c>
      <c r="C75" s="164" t="str">
        <f t="shared" si="4"/>
        <v>Vetch, Hairy</v>
      </c>
      <c r="D75" s="165" t="str">
        <f t="shared" si="5"/>
        <v>Legume</v>
      </c>
      <c r="E75" s="260">
        <v>4.1555555555555559</v>
      </c>
      <c r="F75" s="168" t="s">
        <v>193</v>
      </c>
      <c r="G75" s="260">
        <v>4.1333333333333337</v>
      </c>
      <c r="H75" s="168" t="s">
        <v>198</v>
      </c>
      <c r="I75" s="260">
        <v>4.666666666666667</v>
      </c>
      <c r="J75" s="168" t="s">
        <v>128</v>
      </c>
      <c r="K75" s="260">
        <v>3.6666666666666723</v>
      </c>
      <c r="L75" s="168" t="s">
        <v>157</v>
      </c>
      <c r="M75" s="260">
        <v>3.1666666666666679</v>
      </c>
      <c r="N75" s="168" t="s">
        <v>126</v>
      </c>
      <c r="O75" s="260">
        <v>0.99999999999999911</v>
      </c>
      <c r="P75" s="168" t="s">
        <v>339</v>
      </c>
      <c r="Q75" s="260">
        <v>3.3333333333333344</v>
      </c>
      <c r="R75" s="168" t="s">
        <v>97</v>
      </c>
      <c r="S75" s="260">
        <v>5.1666666666666679</v>
      </c>
      <c r="T75" s="323" t="s">
        <v>241</v>
      </c>
    </row>
    <row r="76" spans="1:20">
      <c r="A76" s="67" t="s">
        <v>296</v>
      </c>
      <c r="B76" s="340" t="str">
        <f t="shared" si="3"/>
        <v>Villana</v>
      </c>
      <c r="C76" s="28" t="str">
        <f t="shared" si="4"/>
        <v>Vetch, Hairy</v>
      </c>
      <c r="D76" s="29" t="str">
        <f t="shared" si="5"/>
        <v>Legume</v>
      </c>
      <c r="E76" s="261">
        <v>4.1000000000000005</v>
      </c>
      <c r="F76" s="170" t="s">
        <v>193</v>
      </c>
      <c r="G76" s="261">
        <v>4.1333333333333337</v>
      </c>
      <c r="H76" s="170" t="s">
        <v>198</v>
      </c>
      <c r="I76" s="261">
        <v>4.333333333333333</v>
      </c>
      <c r="J76" s="170" t="s">
        <v>124</v>
      </c>
      <c r="K76" s="261">
        <v>3.8333333333333384</v>
      </c>
      <c r="L76" s="170" t="s">
        <v>105</v>
      </c>
      <c r="M76" s="261">
        <v>3.6666666666666683</v>
      </c>
      <c r="N76" s="170" t="s">
        <v>95</v>
      </c>
      <c r="O76" s="261">
        <v>0.99999999999999778</v>
      </c>
      <c r="P76" s="170" t="s">
        <v>339</v>
      </c>
      <c r="Q76" s="261">
        <v>4</v>
      </c>
      <c r="R76" s="170" t="s">
        <v>102</v>
      </c>
      <c r="S76" s="261">
        <v>6</v>
      </c>
      <c r="T76" s="324" t="s">
        <v>192</v>
      </c>
    </row>
    <row r="77" spans="1:20">
      <c r="A77" s="67" t="s">
        <v>289</v>
      </c>
      <c r="B77" s="339" t="str">
        <f t="shared" si="3"/>
        <v>WinterKing</v>
      </c>
      <c r="C77" s="164" t="str">
        <f t="shared" si="4"/>
        <v>Vetch, Hairy</v>
      </c>
      <c r="D77" s="165" t="str">
        <f t="shared" si="5"/>
        <v>Legume</v>
      </c>
      <c r="E77" s="260">
        <v>4.2222222222222223</v>
      </c>
      <c r="F77" s="168" t="s">
        <v>215</v>
      </c>
      <c r="G77" s="260">
        <v>3.8333333333333339</v>
      </c>
      <c r="H77" s="168" t="s">
        <v>347</v>
      </c>
      <c r="I77" s="260">
        <v>5.5</v>
      </c>
      <c r="J77" s="168" t="s">
        <v>168</v>
      </c>
      <c r="K77" s="260">
        <v>3.3333333333333384</v>
      </c>
      <c r="L77" s="168" t="s">
        <v>206</v>
      </c>
      <c r="M77" s="260">
        <v>4.3333333333333348</v>
      </c>
      <c r="N77" s="168" t="s">
        <v>132</v>
      </c>
      <c r="O77" s="260">
        <v>3.3333333333333321</v>
      </c>
      <c r="P77" s="168" t="s">
        <v>122</v>
      </c>
      <c r="Q77" s="260">
        <v>4.3333333333333339</v>
      </c>
      <c r="R77" s="168" t="s">
        <v>168</v>
      </c>
      <c r="S77" s="260">
        <v>5.3333333333333348</v>
      </c>
      <c r="T77" s="323" t="s">
        <v>136</v>
      </c>
    </row>
    <row r="78" spans="1:20">
      <c r="A78" s="67" t="s">
        <v>300</v>
      </c>
      <c r="B78" s="340" t="str">
        <f t="shared" si="3"/>
        <v>Namoi</v>
      </c>
      <c r="C78" s="28" t="str">
        <f t="shared" si="4"/>
        <v>Vetch, Woolypod</v>
      </c>
      <c r="D78" s="29" t="str">
        <f t="shared" si="5"/>
        <v>Legume</v>
      </c>
      <c r="E78" s="261">
        <v>4.9444444444444438</v>
      </c>
      <c r="F78" s="170" t="s">
        <v>101</v>
      </c>
      <c r="G78" s="261">
        <v>4.0000000000000009</v>
      </c>
      <c r="H78" s="170" t="s">
        <v>97</v>
      </c>
      <c r="I78" s="261">
        <v>6.6666666666666652</v>
      </c>
      <c r="J78" s="170" t="s">
        <v>162</v>
      </c>
      <c r="K78" s="261">
        <v>4.1666666666666714</v>
      </c>
      <c r="L78" s="170" t="s">
        <v>111</v>
      </c>
      <c r="M78" s="261">
        <v>6.6111111111111134</v>
      </c>
      <c r="N78" s="170" t="s">
        <v>112</v>
      </c>
      <c r="O78" s="261">
        <v>6.6666666666666625</v>
      </c>
      <c r="P78" s="170" t="s">
        <v>165</v>
      </c>
      <c r="Q78" s="261">
        <v>4.1666666666666661</v>
      </c>
      <c r="R78" s="170" t="s">
        <v>197</v>
      </c>
      <c r="S78" s="261">
        <v>9</v>
      </c>
      <c r="T78" s="324" t="s">
        <v>174</v>
      </c>
    </row>
    <row r="79" spans="1:20">
      <c r="A79" s="67" t="s">
        <v>286</v>
      </c>
      <c r="B79" s="339" t="str">
        <f t="shared" si="3"/>
        <v>Double OO</v>
      </c>
      <c r="C79" s="164" t="str">
        <f t="shared" si="4"/>
        <v>Winter Pea</v>
      </c>
      <c r="D79" s="165" t="str">
        <f t="shared" si="5"/>
        <v>Legume</v>
      </c>
      <c r="E79" s="260">
        <v>3.6999999999999984</v>
      </c>
      <c r="F79" s="168" t="s">
        <v>225</v>
      </c>
      <c r="G79" s="260">
        <v>4.1000000000000014</v>
      </c>
      <c r="H79" s="168" t="s">
        <v>170</v>
      </c>
      <c r="I79" s="260">
        <v>3.333333333333333</v>
      </c>
      <c r="J79" s="168" t="s">
        <v>403</v>
      </c>
      <c r="K79" s="260">
        <v>3.6666666666666723</v>
      </c>
      <c r="L79" s="168" t="s">
        <v>157</v>
      </c>
      <c r="M79" s="260">
        <v>3.0000000000000022</v>
      </c>
      <c r="N79" s="168" t="s">
        <v>149</v>
      </c>
      <c r="O79" s="260">
        <v>0.99999999999999867</v>
      </c>
      <c r="P79" s="168" t="s">
        <v>339</v>
      </c>
      <c r="Q79" s="260">
        <v>1.9999999999999993</v>
      </c>
      <c r="R79" s="168" t="s">
        <v>217</v>
      </c>
      <c r="S79" s="260">
        <v>5.9999999999999991</v>
      </c>
      <c r="T79" s="323" t="s">
        <v>192</v>
      </c>
    </row>
    <row r="80" spans="1:20">
      <c r="A80" s="67" t="s">
        <v>270</v>
      </c>
      <c r="B80" s="340" t="str">
        <f t="shared" si="3"/>
        <v>Survivor</v>
      </c>
      <c r="C80" s="28" t="str">
        <f t="shared" si="4"/>
        <v>Winter Pea</v>
      </c>
      <c r="D80" s="29" t="str">
        <f t="shared" si="5"/>
        <v>Legume</v>
      </c>
      <c r="E80" s="261">
        <v>4.1888888888888882</v>
      </c>
      <c r="F80" s="170" t="s">
        <v>193</v>
      </c>
      <c r="G80" s="261">
        <v>4.4000000000000012</v>
      </c>
      <c r="H80" s="170" t="s">
        <v>216</v>
      </c>
      <c r="I80" s="261">
        <v>4.166666666666667</v>
      </c>
      <c r="J80" s="170" t="s">
        <v>136</v>
      </c>
      <c r="K80" s="261">
        <v>4.0000000000000053</v>
      </c>
      <c r="L80" s="170" t="s">
        <v>192</v>
      </c>
      <c r="M80" s="261">
        <v>3.0000000000000027</v>
      </c>
      <c r="N80" s="170" t="s">
        <v>149</v>
      </c>
      <c r="O80" s="261">
        <v>0.99999999999999856</v>
      </c>
      <c r="P80" s="170" t="s">
        <v>339</v>
      </c>
      <c r="Q80" s="261">
        <v>3.0000000000000004</v>
      </c>
      <c r="R80" s="170" t="s">
        <v>97</v>
      </c>
      <c r="S80" s="261">
        <v>5</v>
      </c>
      <c r="T80" s="324" t="s">
        <v>241</v>
      </c>
    </row>
    <row r="81" spans="1:32">
      <c r="A81" s="67" t="s">
        <v>284</v>
      </c>
      <c r="B81" s="339" t="str">
        <f t="shared" si="3"/>
        <v>VNS (1)</v>
      </c>
      <c r="C81" s="164" t="str">
        <f t="shared" si="4"/>
        <v>Winter Pea</v>
      </c>
      <c r="D81" s="165" t="str">
        <f t="shared" si="5"/>
        <v>Legume</v>
      </c>
      <c r="E81" s="260">
        <v>3.8333333333333335</v>
      </c>
      <c r="F81" s="168" t="s">
        <v>209</v>
      </c>
      <c r="G81" s="260">
        <v>3.8333333333333348</v>
      </c>
      <c r="H81" s="168" t="s">
        <v>347</v>
      </c>
      <c r="I81" s="260">
        <v>4.0000000000000009</v>
      </c>
      <c r="J81" s="168" t="s">
        <v>241</v>
      </c>
      <c r="K81" s="260">
        <v>3.6666666666666723</v>
      </c>
      <c r="L81" s="168" t="s">
        <v>157</v>
      </c>
      <c r="M81" s="260">
        <v>3.5000000000000009</v>
      </c>
      <c r="N81" s="168" t="s">
        <v>146</v>
      </c>
      <c r="O81" s="260">
        <v>1.9999999999999978</v>
      </c>
      <c r="P81" s="168" t="s">
        <v>215</v>
      </c>
      <c r="Q81" s="260">
        <v>3.166666666666667</v>
      </c>
      <c r="R81" s="168" t="s">
        <v>97</v>
      </c>
      <c r="S81" s="260">
        <v>5.3333333333333348</v>
      </c>
      <c r="T81" s="323" t="s">
        <v>136</v>
      </c>
    </row>
    <row r="82" spans="1:32">
      <c r="A82" s="67" t="s">
        <v>276</v>
      </c>
      <c r="B82" s="340" t="str">
        <f t="shared" si="3"/>
        <v>VNS (2)</v>
      </c>
      <c r="C82" s="28" t="str">
        <f t="shared" si="4"/>
        <v>Winter Pea</v>
      </c>
      <c r="D82" s="29" t="str">
        <f t="shared" si="5"/>
        <v>Legume</v>
      </c>
      <c r="E82" s="261">
        <v>3.5333333333333314</v>
      </c>
      <c r="F82" s="170" t="s">
        <v>220</v>
      </c>
      <c r="G82" s="261">
        <v>3.9333333333333345</v>
      </c>
      <c r="H82" s="170" t="s">
        <v>231</v>
      </c>
      <c r="I82" s="261">
        <v>3.5</v>
      </c>
      <c r="J82" s="170" t="s">
        <v>189</v>
      </c>
      <c r="K82" s="261">
        <v>3.1666666666666723</v>
      </c>
      <c r="L82" s="170" t="s">
        <v>142</v>
      </c>
      <c r="M82" s="261">
        <v>2.6111111111111134</v>
      </c>
      <c r="N82" s="170" t="s">
        <v>143</v>
      </c>
      <c r="O82" s="261">
        <v>1.9999999999999982</v>
      </c>
      <c r="P82" s="170" t="s">
        <v>215</v>
      </c>
      <c r="Q82" s="261">
        <v>0.99999999999999933</v>
      </c>
      <c r="R82" s="170" t="s">
        <v>397</v>
      </c>
      <c r="S82" s="261">
        <v>4.8333333333333339</v>
      </c>
      <c r="T82" s="324" t="s">
        <v>241</v>
      </c>
    </row>
    <row r="83" spans="1:32" ht="12.75" customHeight="1">
      <c r="A83" s="67" t="s">
        <v>290</v>
      </c>
      <c r="B83" s="339" t="str">
        <f t="shared" si="3"/>
        <v>Windham</v>
      </c>
      <c r="C83" s="164" t="str">
        <f t="shared" si="4"/>
        <v>Winter Pea</v>
      </c>
      <c r="D83" s="165" t="str">
        <f t="shared" si="5"/>
        <v>Legume</v>
      </c>
      <c r="E83" s="260">
        <v>4.2555555555555546</v>
      </c>
      <c r="F83" s="168" t="s">
        <v>215</v>
      </c>
      <c r="G83" s="260">
        <v>4.4333333333333345</v>
      </c>
      <c r="H83" s="168" t="s">
        <v>216</v>
      </c>
      <c r="I83" s="260">
        <v>4.6666666666666679</v>
      </c>
      <c r="J83" s="168" t="s">
        <v>128</v>
      </c>
      <c r="K83" s="260">
        <v>3.6666666666666723</v>
      </c>
      <c r="L83" s="168" t="s">
        <v>157</v>
      </c>
      <c r="M83" s="260">
        <v>2.444444444444446</v>
      </c>
      <c r="N83" s="168" t="s">
        <v>218</v>
      </c>
      <c r="O83" s="260">
        <v>0.99999999999999856</v>
      </c>
      <c r="P83" s="168" t="s">
        <v>339</v>
      </c>
      <c r="Q83" s="260">
        <v>0.99999999999999944</v>
      </c>
      <c r="R83" s="168" t="s">
        <v>397</v>
      </c>
      <c r="S83" s="260">
        <v>5.3333333333333348</v>
      </c>
      <c r="T83" s="323" t="s">
        <v>136</v>
      </c>
    </row>
    <row r="84" spans="1:32">
      <c r="A84" s="67" t="s">
        <v>278</v>
      </c>
      <c r="B84" s="340" t="str">
        <f t="shared" si="3"/>
        <v>WyoWinter (1)</v>
      </c>
      <c r="C84" s="28" t="str">
        <f t="shared" si="4"/>
        <v>Winter Pea</v>
      </c>
      <c r="D84" s="29" t="str">
        <f t="shared" si="5"/>
        <v>Legume</v>
      </c>
      <c r="E84" s="261">
        <v>3.8999999999999981</v>
      </c>
      <c r="F84" s="170" t="s">
        <v>209</v>
      </c>
      <c r="G84" s="261">
        <v>4.1333333333333337</v>
      </c>
      <c r="H84" s="170" t="s">
        <v>198</v>
      </c>
      <c r="I84" s="261">
        <v>3.7333333333333343</v>
      </c>
      <c r="J84" s="170" t="s">
        <v>395</v>
      </c>
      <c r="K84" s="261">
        <v>3.8333333333333384</v>
      </c>
      <c r="L84" s="170" t="s">
        <v>105</v>
      </c>
      <c r="M84" s="261">
        <v>2.7777777777777795</v>
      </c>
      <c r="N84" s="170" t="s">
        <v>221</v>
      </c>
      <c r="O84" s="261">
        <v>0.99999999999999856</v>
      </c>
      <c r="P84" s="170" t="s">
        <v>339</v>
      </c>
      <c r="Q84" s="261">
        <v>1.9999999999999996</v>
      </c>
      <c r="R84" s="170" t="s">
        <v>217</v>
      </c>
      <c r="S84" s="261">
        <v>5.3333333333333348</v>
      </c>
      <c r="T84" s="324" t="s">
        <v>136</v>
      </c>
    </row>
    <row r="85" spans="1:32" ht="12.75" customHeight="1">
      <c r="A85" s="67" t="s">
        <v>279</v>
      </c>
      <c r="B85" s="339" t="str">
        <f t="shared" si="3"/>
        <v>WyoWinter (2)</v>
      </c>
      <c r="C85" s="164" t="str">
        <f t="shared" si="4"/>
        <v>Winter Pea</v>
      </c>
      <c r="D85" s="165" t="str">
        <f t="shared" si="5"/>
        <v>Legume</v>
      </c>
      <c r="E85" s="260">
        <v>4.1333333333333337</v>
      </c>
      <c r="F85" s="168" t="s">
        <v>193</v>
      </c>
      <c r="G85" s="260">
        <v>4.2333333333333352</v>
      </c>
      <c r="H85" s="168" t="s">
        <v>198</v>
      </c>
      <c r="I85" s="260">
        <v>4.0000000000000009</v>
      </c>
      <c r="J85" s="168" t="s">
        <v>241</v>
      </c>
      <c r="K85" s="260">
        <v>4.1666666666666714</v>
      </c>
      <c r="L85" s="168" t="s">
        <v>111</v>
      </c>
      <c r="M85" s="260">
        <v>3.9444444444444473</v>
      </c>
      <c r="N85" s="168" t="s">
        <v>115</v>
      </c>
      <c r="O85" s="260">
        <v>2.3333333333333313</v>
      </c>
      <c r="P85" s="168" t="s">
        <v>340</v>
      </c>
      <c r="Q85" s="260">
        <v>4.5</v>
      </c>
      <c r="R85" s="168" t="s">
        <v>168</v>
      </c>
      <c r="S85" s="260">
        <v>5.0000000000000018</v>
      </c>
      <c r="T85" s="323" t="s">
        <v>241</v>
      </c>
    </row>
    <row r="86" spans="1:32" s="166" customFormat="1">
      <c r="B86" s="388" t="s">
        <v>1</v>
      </c>
      <c r="C86" s="403"/>
      <c r="D86" s="417"/>
      <c r="E86" s="172">
        <f>AVERAGE(E57:E85)</f>
        <v>2.4856321839080486</v>
      </c>
      <c r="F86" s="173"/>
      <c r="G86" s="172">
        <f>AVERAGE(G57:G85)</f>
        <v>2.4528735632183909</v>
      </c>
      <c r="H86" s="173"/>
      <c r="I86" s="174">
        <f>AVERAGE(I57:I85)</f>
        <v>2.7028735632183927</v>
      </c>
      <c r="J86" s="175"/>
      <c r="K86" s="174">
        <f>AVERAGE(K57:K85)</f>
        <v>2.3011494252873632</v>
      </c>
      <c r="L86" s="175"/>
      <c r="M86" s="174">
        <f>AVERAGE(M57:M85)</f>
        <v>2.4540229885057472</v>
      </c>
      <c r="N86" s="175"/>
      <c r="O86" s="174">
        <f>AVERAGE(O57:O85)</f>
        <v>1.7931034482758601</v>
      </c>
      <c r="P86" s="175"/>
      <c r="Q86" s="174">
        <f>AVERAGE(Q57:Q85)</f>
        <v>2.1666666666666661</v>
      </c>
      <c r="R86" s="175"/>
      <c r="S86" s="174">
        <f>AVERAGE(S57:S85)</f>
        <v>3.4022988505747129</v>
      </c>
      <c r="T86" s="322"/>
      <c r="W86" s="166" t="s">
        <v>3</v>
      </c>
    </row>
    <row r="87" spans="1:32" s="166" customFormat="1">
      <c r="B87" s="389" t="s">
        <v>429</v>
      </c>
      <c r="C87" s="404"/>
      <c r="D87" s="418"/>
      <c r="E87" s="177">
        <f>MIN(E57:E85)</f>
        <v>0.34444444444444533</v>
      </c>
      <c r="F87" s="179"/>
      <c r="G87" s="177">
        <f>MIN(G57:G85)</f>
        <v>0.20000000000000084</v>
      </c>
      <c r="H87" s="179"/>
      <c r="I87" s="178">
        <f>MIN(I57:I85)</f>
        <v>0.33333333333333193</v>
      </c>
      <c r="J87" s="180"/>
      <c r="K87" s="178">
        <f>MIN(K57:K85)</f>
        <v>0.20000000000000628</v>
      </c>
      <c r="L87" s="180"/>
      <c r="M87" s="178">
        <f>MIN(M57:M85)</f>
        <v>0.99999999999992095</v>
      </c>
      <c r="N87" s="180"/>
      <c r="O87" s="178">
        <f>MIN(O57:O85)</f>
        <v>0.99999999999996392</v>
      </c>
      <c r="P87" s="180"/>
      <c r="Q87" s="178">
        <f>MIN(Q57:Q85)</f>
        <v>0.99999999999997558</v>
      </c>
      <c r="R87" s="180"/>
      <c r="S87" s="178">
        <f>MIN(S57:S85)</f>
        <v>1.0000000000000022</v>
      </c>
      <c r="T87" s="180"/>
    </row>
    <row r="88" spans="1:32" s="166" customFormat="1">
      <c r="B88" s="389" t="s">
        <v>430</v>
      </c>
      <c r="C88" s="404"/>
      <c r="D88" s="418"/>
      <c r="E88" s="177">
        <f>MAX(E57:E85)</f>
        <v>4.9444444444444438</v>
      </c>
      <c r="F88" s="179"/>
      <c r="G88" s="177">
        <f>MAX(G57:G85)</f>
        <v>4.4333333333333345</v>
      </c>
      <c r="H88" s="179"/>
      <c r="I88" s="178">
        <f>MAX(I57:I85)</f>
        <v>6.6666666666666652</v>
      </c>
      <c r="J88" s="180"/>
      <c r="K88" s="178">
        <f>MAX(K57:K85)</f>
        <v>4.1666666666666714</v>
      </c>
      <c r="L88" s="180"/>
      <c r="M88" s="178">
        <f>MAX(M57:M85)</f>
        <v>6.6111111111111134</v>
      </c>
      <c r="N88" s="180"/>
      <c r="O88" s="178">
        <f>MAX(O57:O85)</f>
        <v>6.6666666666666625</v>
      </c>
      <c r="P88" s="180"/>
      <c r="Q88" s="178">
        <f>MAX(Q57:Q85)</f>
        <v>5.3333333333333339</v>
      </c>
      <c r="R88" s="180"/>
      <c r="S88" s="178">
        <f>MAX(S57:S85)</f>
        <v>9</v>
      </c>
      <c r="T88" s="180"/>
    </row>
    <row r="89" spans="1:32" s="166" customFormat="1" ht="13.8" thickBot="1">
      <c r="B89" s="390" t="s">
        <v>431</v>
      </c>
      <c r="C89" s="405"/>
      <c r="D89" s="419"/>
      <c r="E89" s="183">
        <f>E88-E87</f>
        <v>4.5999999999999988</v>
      </c>
      <c r="F89" s="184"/>
      <c r="G89" s="183">
        <f t="shared" ref="G89" si="6">G88-G87</f>
        <v>4.2333333333333334</v>
      </c>
      <c r="H89" s="184"/>
      <c r="I89" s="185">
        <f t="shared" ref="I89" si="7">I88-I87</f>
        <v>6.333333333333333</v>
      </c>
      <c r="J89" s="186"/>
      <c r="K89" s="185">
        <f t="shared" ref="K89" si="8">K88-K87</f>
        <v>3.966666666666665</v>
      </c>
      <c r="L89" s="186"/>
      <c r="M89" s="185">
        <f t="shared" ref="M89" si="9">M88-M87</f>
        <v>5.6111111111111924</v>
      </c>
      <c r="N89" s="186"/>
      <c r="O89" s="185">
        <f t="shared" ref="O89" si="10">O88-O87</f>
        <v>5.6666666666666989</v>
      </c>
      <c r="P89" s="186"/>
      <c r="Q89" s="185">
        <f t="shared" ref="Q89" si="11">Q88-Q87</f>
        <v>4.3333333333333588</v>
      </c>
      <c r="R89" s="186"/>
      <c r="S89" s="185">
        <f t="shared" ref="S89" si="12">S88-S87</f>
        <v>7.9999999999999982</v>
      </c>
      <c r="T89" s="186"/>
    </row>
    <row r="90" spans="1:32" s="248" customFormat="1" ht="45" customHeight="1">
      <c r="B90" s="486" t="s">
        <v>524</v>
      </c>
      <c r="C90" s="486"/>
      <c r="D90" s="486"/>
      <c r="E90" s="486"/>
      <c r="F90" s="486"/>
      <c r="G90" s="486"/>
      <c r="H90" s="486"/>
      <c r="I90" s="486"/>
      <c r="J90" s="486"/>
      <c r="K90" s="486"/>
      <c r="L90" s="486"/>
      <c r="M90" s="486"/>
      <c r="N90" s="486"/>
      <c r="O90" s="486"/>
      <c r="P90" s="486"/>
      <c r="Q90" s="486"/>
      <c r="R90" s="486"/>
      <c r="S90" s="486"/>
      <c r="T90" s="486"/>
      <c r="AF90" s="248" t="s">
        <v>3</v>
      </c>
    </row>
    <row r="91" spans="1:32" s="166" customFormat="1" ht="30" customHeight="1" thickBot="1">
      <c r="B91" s="499" t="s">
        <v>550</v>
      </c>
      <c r="C91" s="499"/>
      <c r="D91" s="499"/>
      <c r="E91" s="499"/>
      <c r="F91" s="499"/>
      <c r="G91" s="499"/>
      <c r="H91" s="499"/>
      <c r="I91" s="499"/>
      <c r="J91" s="499"/>
      <c r="K91" s="499"/>
      <c r="L91" s="499"/>
      <c r="M91" s="499"/>
      <c r="N91" s="499"/>
      <c r="O91" s="499"/>
      <c r="P91" s="499"/>
      <c r="Q91" s="499"/>
      <c r="R91" s="499"/>
      <c r="S91" s="499"/>
      <c r="T91" s="499"/>
    </row>
    <row r="92" spans="1:32" s="163" customFormat="1" ht="19.95" customHeight="1">
      <c r="A92" s="66"/>
      <c r="B92" s="1" t="s">
        <v>21</v>
      </c>
      <c r="C92" s="331"/>
      <c r="D92" s="332"/>
      <c r="E92" s="477" t="s">
        <v>82</v>
      </c>
      <c r="F92" s="478"/>
      <c r="G92" s="478"/>
      <c r="H92" s="478"/>
      <c r="I92" s="478"/>
      <c r="J92" s="478"/>
      <c r="K92" s="478"/>
      <c r="L92" s="478"/>
      <c r="M92" s="478"/>
      <c r="N92" s="478"/>
      <c r="O92" s="478"/>
      <c r="P92" s="478"/>
      <c r="Q92" s="478"/>
      <c r="R92" s="478"/>
      <c r="S92" s="478"/>
      <c r="T92" s="479"/>
    </row>
    <row r="93" spans="1:32" s="163" customFormat="1" ht="19.95" customHeight="1">
      <c r="A93" s="66"/>
      <c r="B93" s="13"/>
      <c r="C93" s="333"/>
      <c r="D93" s="334"/>
      <c r="E93" s="480" t="s">
        <v>83</v>
      </c>
      <c r="F93" s="482"/>
      <c r="G93" s="482"/>
      <c r="H93" s="482"/>
      <c r="I93" s="482"/>
      <c r="J93" s="482"/>
      <c r="K93" s="482"/>
      <c r="L93" s="482"/>
      <c r="M93" s="480" t="s">
        <v>84</v>
      </c>
      <c r="N93" s="482"/>
      <c r="O93" s="482"/>
      <c r="P93" s="482"/>
      <c r="Q93" s="482"/>
      <c r="R93" s="482"/>
      <c r="S93" s="482"/>
      <c r="T93" s="501"/>
    </row>
    <row r="94" spans="1:32" s="163" customFormat="1" ht="19.8" customHeight="1" thickBot="1">
      <c r="A94" s="66"/>
      <c r="B94" s="335"/>
      <c r="C94" s="336"/>
      <c r="D94" s="337"/>
      <c r="E94" s="480" t="s">
        <v>428</v>
      </c>
      <c r="F94" s="481"/>
      <c r="G94" s="482" t="s">
        <v>427</v>
      </c>
      <c r="H94" s="481"/>
      <c r="I94" s="482" t="s">
        <v>426</v>
      </c>
      <c r="J94" s="481"/>
      <c r="K94" s="482" t="s">
        <v>425</v>
      </c>
      <c r="L94" s="481"/>
      <c r="M94" s="480" t="s">
        <v>428</v>
      </c>
      <c r="N94" s="481"/>
      <c r="O94" s="482" t="s">
        <v>427</v>
      </c>
      <c r="P94" s="481"/>
      <c r="Q94" s="482" t="s">
        <v>426</v>
      </c>
      <c r="R94" s="481"/>
      <c r="S94" s="482" t="s">
        <v>425</v>
      </c>
      <c r="T94" s="484"/>
    </row>
    <row r="95" spans="1:32" s="181" customFormat="1">
      <c r="B95" s="393" t="s">
        <v>447</v>
      </c>
      <c r="C95" s="408"/>
      <c r="D95" s="408"/>
      <c r="E95" s="218"/>
      <c r="F95" s="210"/>
      <c r="G95" s="218"/>
      <c r="H95" s="210"/>
      <c r="I95" s="219"/>
      <c r="J95" s="211"/>
      <c r="K95" s="219"/>
      <c r="L95" s="211"/>
      <c r="M95" s="219"/>
      <c r="N95" s="211"/>
      <c r="O95" s="219"/>
      <c r="P95" s="211"/>
      <c r="Q95" s="219"/>
      <c r="R95" s="211"/>
      <c r="S95" s="219"/>
      <c r="T95" s="211"/>
    </row>
    <row r="96" spans="1:32" s="181" customFormat="1">
      <c r="B96" s="394" t="s">
        <v>1</v>
      </c>
      <c r="C96" s="409"/>
      <c r="D96" s="420"/>
      <c r="E96" s="198">
        <f>E17</f>
        <v>2.3101010101010115</v>
      </c>
      <c r="F96" s="209"/>
      <c r="G96" s="198">
        <f>G17</f>
        <v>2.1272727272727283</v>
      </c>
      <c r="H96" s="209"/>
      <c r="I96" s="200">
        <f>I17</f>
        <v>1.015151515151514</v>
      </c>
      <c r="J96" s="201"/>
      <c r="K96" s="200">
        <f>K17</f>
        <v>3.7878787878787943</v>
      </c>
      <c r="L96" s="201"/>
      <c r="M96" s="200">
        <f>M17</f>
        <v>3.9393939393939408</v>
      </c>
      <c r="N96" s="201"/>
      <c r="O96" s="200">
        <f>O17</f>
        <v>3.6363636363636345</v>
      </c>
      <c r="P96" s="201"/>
      <c r="Q96" s="200">
        <f>Q17</f>
        <v>1.1818181818181814</v>
      </c>
      <c r="R96" s="201"/>
      <c r="S96" s="200">
        <f>S17</f>
        <v>7</v>
      </c>
      <c r="T96" s="326"/>
    </row>
    <row r="97" spans="2:27" s="181" customFormat="1">
      <c r="B97" s="395" t="s">
        <v>429</v>
      </c>
      <c r="C97" s="410"/>
      <c r="D97" s="421"/>
      <c r="E97" s="233">
        <f>E18</f>
        <v>1.9111111111111128</v>
      </c>
      <c r="F97" s="231"/>
      <c r="G97" s="233">
        <f>G18</f>
        <v>1.8333333333333344</v>
      </c>
      <c r="H97" s="231"/>
      <c r="I97" s="228">
        <f>I18</f>
        <v>0.83333333333333193</v>
      </c>
      <c r="J97" s="232"/>
      <c r="K97" s="228">
        <f>K18</f>
        <v>2.5000000000000058</v>
      </c>
      <c r="L97" s="232"/>
      <c r="M97" s="228">
        <f>M18</f>
        <v>1.6666666666666698</v>
      </c>
      <c r="N97" s="232"/>
      <c r="O97" s="228">
        <f>O18</f>
        <v>0.99999999999999956</v>
      </c>
      <c r="P97" s="232"/>
      <c r="Q97" s="228">
        <f>Q18</f>
        <v>0.99999999999999944</v>
      </c>
      <c r="R97" s="232"/>
      <c r="S97" s="228">
        <f>S18</f>
        <v>2.0000000000000036</v>
      </c>
      <c r="T97" s="232"/>
    </row>
    <row r="98" spans="2:27" s="181" customFormat="1">
      <c r="B98" s="396" t="s">
        <v>430</v>
      </c>
      <c r="C98" s="411"/>
      <c r="D98" s="422"/>
      <c r="E98" s="208">
        <f>E19</f>
        <v>2.7333333333333352</v>
      </c>
      <c r="F98" s="206"/>
      <c r="G98" s="208">
        <f>G19</f>
        <v>2.4000000000000012</v>
      </c>
      <c r="H98" s="206"/>
      <c r="I98" s="204">
        <f>I19</f>
        <v>1.333333333333333</v>
      </c>
      <c r="J98" s="207"/>
      <c r="K98" s="204">
        <f>K19</f>
        <v>5.000000000000008</v>
      </c>
      <c r="L98" s="207"/>
      <c r="M98" s="204">
        <f>M19</f>
        <v>5.2222222222222241</v>
      </c>
      <c r="N98" s="207"/>
      <c r="O98" s="204">
        <f>O19</f>
        <v>5.6666666666666652</v>
      </c>
      <c r="P98" s="207"/>
      <c r="Q98" s="204">
        <f>Q19</f>
        <v>1.9999999999999998</v>
      </c>
      <c r="R98" s="207"/>
      <c r="S98" s="204">
        <f>S19</f>
        <v>10.333333333333334</v>
      </c>
      <c r="T98" s="207"/>
    </row>
    <row r="99" spans="2:27" s="181" customFormat="1" ht="13.8" thickBot="1">
      <c r="B99" s="395" t="s">
        <v>431</v>
      </c>
      <c r="C99" s="410"/>
      <c r="D99" s="421"/>
      <c r="E99" s="234">
        <f>E20</f>
        <v>0.82222222222222241</v>
      </c>
      <c r="F99" s="231"/>
      <c r="G99" s="234">
        <f>G20</f>
        <v>0.56666666666666687</v>
      </c>
      <c r="H99" s="231"/>
      <c r="I99" s="235">
        <f>I20</f>
        <v>0.50000000000000111</v>
      </c>
      <c r="J99" s="232"/>
      <c r="K99" s="235">
        <f>K20</f>
        <v>2.5000000000000022</v>
      </c>
      <c r="L99" s="232"/>
      <c r="M99" s="235">
        <f>M20</f>
        <v>3.5555555555555545</v>
      </c>
      <c r="N99" s="232"/>
      <c r="O99" s="235">
        <f>O20</f>
        <v>4.6666666666666661</v>
      </c>
      <c r="P99" s="232"/>
      <c r="Q99" s="235">
        <f>Q20</f>
        <v>1.0000000000000004</v>
      </c>
      <c r="R99" s="232"/>
      <c r="S99" s="235">
        <f>S20</f>
        <v>8.3333333333333304</v>
      </c>
      <c r="T99" s="232"/>
    </row>
    <row r="100" spans="2:27" s="181" customFormat="1">
      <c r="B100" s="397" t="s">
        <v>448</v>
      </c>
      <c r="C100" s="412"/>
      <c r="D100" s="412"/>
      <c r="E100" s="220"/>
      <c r="F100" s="213"/>
      <c r="G100" s="220"/>
      <c r="H100" s="213"/>
      <c r="I100" s="221"/>
      <c r="J100" s="214"/>
      <c r="K100" s="221"/>
      <c r="L100" s="214"/>
      <c r="M100" s="221"/>
      <c r="N100" s="214"/>
      <c r="O100" s="221"/>
      <c r="P100" s="214"/>
      <c r="Q100" s="221"/>
      <c r="R100" s="214"/>
      <c r="S100" s="221"/>
      <c r="T100" s="214"/>
    </row>
    <row r="101" spans="2:27" s="181" customFormat="1">
      <c r="B101" s="394" t="s">
        <v>1</v>
      </c>
      <c r="C101" s="409"/>
      <c r="D101" s="420"/>
      <c r="E101" s="198">
        <f>E47</f>
        <v>5.0520654477505795</v>
      </c>
      <c r="F101" s="209"/>
      <c r="G101" s="198">
        <f>G47</f>
        <v>4.4400000000000013</v>
      </c>
      <c r="H101" s="209"/>
      <c r="I101" s="200">
        <f>I47</f>
        <v>4.7566666666666659</v>
      </c>
      <c r="J101" s="201"/>
      <c r="K101" s="200">
        <f>K47</f>
        <v>5.9602193996333215</v>
      </c>
      <c r="L101" s="201"/>
      <c r="M101" s="200">
        <f>M47</f>
        <v>5.4754952061944273</v>
      </c>
      <c r="N101" s="201"/>
      <c r="O101" s="200">
        <f>O47</f>
        <v>5.049999999999998</v>
      </c>
      <c r="P101" s="201"/>
      <c r="Q101" s="200">
        <f>Q47</f>
        <v>4.32</v>
      </c>
      <c r="R101" s="201"/>
      <c r="S101" s="200">
        <f>S47</f>
        <v>7.0583333333333345</v>
      </c>
      <c r="T101" s="326"/>
    </row>
    <row r="102" spans="2:27" s="181" customFormat="1">
      <c r="B102" s="395" t="s">
        <v>429</v>
      </c>
      <c r="C102" s="410"/>
      <c r="D102" s="421"/>
      <c r="E102" s="233">
        <f>E48</f>
        <v>3.0222222222222221</v>
      </c>
      <c r="F102" s="231"/>
      <c r="G102" s="233">
        <f>G48</f>
        <v>3.8333333333333339</v>
      </c>
      <c r="H102" s="231"/>
      <c r="I102" s="228">
        <f>I48</f>
        <v>2.8999999999999995</v>
      </c>
      <c r="J102" s="232"/>
      <c r="K102" s="228">
        <f>K48</f>
        <v>2.3333333333333384</v>
      </c>
      <c r="L102" s="232"/>
      <c r="M102" s="228">
        <f>M48</f>
        <v>1</v>
      </c>
      <c r="N102" s="232"/>
      <c r="O102" s="228">
        <f>O48</f>
        <v>0.99999999999999778</v>
      </c>
      <c r="P102" s="232"/>
      <c r="Q102" s="228">
        <f>Q48</f>
        <v>0.99999999999999989</v>
      </c>
      <c r="R102" s="232"/>
      <c r="S102" s="228">
        <f>S48</f>
        <v>1.0000000000000013</v>
      </c>
      <c r="T102" s="232"/>
    </row>
    <row r="103" spans="2:27" s="181" customFormat="1">
      <c r="B103" s="396" t="s">
        <v>430</v>
      </c>
      <c r="C103" s="411"/>
      <c r="D103" s="422"/>
      <c r="E103" s="208">
        <f>E49</f>
        <v>5.9555555555555557</v>
      </c>
      <c r="F103" s="206"/>
      <c r="G103" s="208">
        <f>G49</f>
        <v>4.9333333333333353</v>
      </c>
      <c r="H103" s="206"/>
      <c r="I103" s="204">
        <f>I49</f>
        <v>6.3333333333333366</v>
      </c>
      <c r="J103" s="207"/>
      <c r="K103" s="204">
        <f>K49</f>
        <v>7.5000000000000044</v>
      </c>
      <c r="L103" s="207"/>
      <c r="M103" s="204">
        <f>M49</f>
        <v>9.6111111111111072</v>
      </c>
      <c r="N103" s="207"/>
      <c r="O103" s="204">
        <f>O49</f>
        <v>8.3333333333333321</v>
      </c>
      <c r="P103" s="207"/>
      <c r="Q103" s="204">
        <f>Q49</f>
        <v>6.1666666666666679</v>
      </c>
      <c r="R103" s="207"/>
      <c r="S103" s="204">
        <f>S49</f>
        <v>16.333333333333336</v>
      </c>
      <c r="T103" s="207"/>
      <c r="AA103" s="181" t="s">
        <v>3</v>
      </c>
    </row>
    <row r="104" spans="2:27" s="166" customFormat="1" ht="13.8" thickBot="1">
      <c r="B104" s="395" t="s">
        <v>431</v>
      </c>
      <c r="C104" s="410"/>
      <c r="D104" s="421"/>
      <c r="E104" s="234">
        <f>E50</f>
        <v>2.9333333333333336</v>
      </c>
      <c r="F104" s="231"/>
      <c r="G104" s="234">
        <f>G50</f>
        <v>1.1000000000000014</v>
      </c>
      <c r="H104" s="231"/>
      <c r="I104" s="235">
        <f>I50</f>
        <v>3.4333333333333371</v>
      </c>
      <c r="J104" s="232"/>
      <c r="K104" s="235">
        <f>K50</f>
        <v>5.1666666666666661</v>
      </c>
      <c r="L104" s="232"/>
      <c r="M104" s="235">
        <f>M50</f>
        <v>8.6111111111111072</v>
      </c>
      <c r="N104" s="232"/>
      <c r="O104" s="235">
        <f>O50</f>
        <v>7.3333333333333339</v>
      </c>
      <c r="P104" s="232"/>
      <c r="Q104" s="235">
        <f>Q50</f>
        <v>5.1666666666666679</v>
      </c>
      <c r="R104" s="232"/>
      <c r="S104" s="235">
        <f>S50</f>
        <v>15.333333333333334</v>
      </c>
      <c r="T104" s="232"/>
    </row>
    <row r="105" spans="2:27" s="166" customFormat="1">
      <c r="B105" s="398" t="s">
        <v>449</v>
      </c>
      <c r="C105" s="413"/>
      <c r="D105" s="413"/>
      <c r="E105" s="222"/>
      <c r="F105" s="216"/>
      <c r="G105" s="222"/>
      <c r="H105" s="216"/>
      <c r="I105" s="223"/>
      <c r="J105" s="217"/>
      <c r="K105" s="223"/>
      <c r="L105" s="217"/>
      <c r="M105" s="223"/>
      <c r="N105" s="217"/>
      <c r="O105" s="223"/>
      <c r="P105" s="217"/>
      <c r="Q105" s="223"/>
      <c r="R105" s="217"/>
      <c r="S105" s="223"/>
      <c r="T105" s="217"/>
    </row>
    <row r="106" spans="2:27" s="166" customFormat="1">
      <c r="B106" s="394" t="s">
        <v>1</v>
      </c>
      <c r="C106" s="409"/>
      <c r="D106" s="420"/>
      <c r="E106" s="198">
        <f>E86</f>
        <v>2.4856321839080486</v>
      </c>
      <c r="F106" s="209"/>
      <c r="G106" s="198">
        <f>G86</f>
        <v>2.4528735632183909</v>
      </c>
      <c r="H106" s="209"/>
      <c r="I106" s="200">
        <f>I86</f>
        <v>2.7028735632183927</v>
      </c>
      <c r="J106" s="201"/>
      <c r="K106" s="200">
        <f>K86</f>
        <v>2.3011494252873632</v>
      </c>
      <c r="L106" s="201"/>
      <c r="M106" s="200">
        <f>M86</f>
        <v>2.4540229885057472</v>
      </c>
      <c r="N106" s="201"/>
      <c r="O106" s="200">
        <f>O86</f>
        <v>1.7931034482758601</v>
      </c>
      <c r="P106" s="201"/>
      <c r="Q106" s="200">
        <f>Q86</f>
        <v>2.1666666666666661</v>
      </c>
      <c r="R106" s="201"/>
      <c r="S106" s="200">
        <f>S86</f>
        <v>3.4022988505747129</v>
      </c>
      <c r="T106" s="326"/>
      <c r="W106" s="166" t="s">
        <v>3</v>
      </c>
    </row>
    <row r="107" spans="2:27" s="166" customFormat="1">
      <c r="B107" s="395" t="s">
        <v>429</v>
      </c>
      <c r="C107" s="410"/>
      <c r="D107" s="421"/>
      <c r="E107" s="233">
        <f t="shared" ref="E107:G109" si="13">E87</f>
        <v>0.34444444444444533</v>
      </c>
      <c r="F107" s="231"/>
      <c r="G107" s="233">
        <f t="shared" si="13"/>
        <v>0.20000000000000084</v>
      </c>
      <c r="H107" s="231"/>
      <c r="I107" s="228">
        <f t="shared" ref="I107:I109" si="14">I87</f>
        <v>0.33333333333333193</v>
      </c>
      <c r="J107" s="232"/>
      <c r="K107" s="228">
        <f t="shared" ref="K107:K109" si="15">K87</f>
        <v>0.20000000000000628</v>
      </c>
      <c r="L107" s="232"/>
      <c r="M107" s="228">
        <f t="shared" ref="M107:M109" si="16">M87</f>
        <v>0.99999999999992095</v>
      </c>
      <c r="N107" s="232"/>
      <c r="O107" s="228">
        <f t="shared" ref="O107:O109" si="17">O87</f>
        <v>0.99999999999996392</v>
      </c>
      <c r="P107" s="232"/>
      <c r="Q107" s="228">
        <f t="shared" ref="Q107:Q109" si="18">Q87</f>
        <v>0.99999999999997558</v>
      </c>
      <c r="R107" s="232"/>
      <c r="S107" s="228">
        <f t="shared" ref="S107:S109" si="19">S87</f>
        <v>1.0000000000000022</v>
      </c>
      <c r="T107" s="232"/>
    </row>
    <row r="108" spans="2:27" s="166" customFormat="1">
      <c r="B108" s="396" t="s">
        <v>430</v>
      </c>
      <c r="C108" s="411"/>
      <c r="D108" s="422"/>
      <c r="E108" s="208">
        <f t="shared" si="13"/>
        <v>4.9444444444444438</v>
      </c>
      <c r="F108" s="206"/>
      <c r="G108" s="208">
        <f t="shared" si="13"/>
        <v>4.4333333333333345</v>
      </c>
      <c r="H108" s="206"/>
      <c r="I108" s="204">
        <f t="shared" si="14"/>
        <v>6.6666666666666652</v>
      </c>
      <c r="J108" s="207"/>
      <c r="K108" s="204">
        <f t="shared" si="15"/>
        <v>4.1666666666666714</v>
      </c>
      <c r="L108" s="207"/>
      <c r="M108" s="204">
        <f t="shared" si="16"/>
        <v>6.6111111111111134</v>
      </c>
      <c r="N108" s="207"/>
      <c r="O108" s="204">
        <f t="shared" si="17"/>
        <v>6.6666666666666625</v>
      </c>
      <c r="P108" s="207"/>
      <c r="Q108" s="204">
        <f t="shared" si="18"/>
        <v>5.3333333333333339</v>
      </c>
      <c r="R108" s="207"/>
      <c r="S108" s="204">
        <f t="shared" si="19"/>
        <v>9</v>
      </c>
      <c r="T108" s="207"/>
    </row>
    <row r="109" spans="2:27" s="166" customFormat="1" ht="13.8" thickBot="1">
      <c r="B109" s="399" t="s">
        <v>431</v>
      </c>
      <c r="C109" s="414"/>
      <c r="D109" s="423"/>
      <c r="E109" s="234">
        <f t="shared" si="13"/>
        <v>4.5999999999999988</v>
      </c>
      <c r="F109" s="237"/>
      <c r="G109" s="234">
        <f t="shared" si="13"/>
        <v>4.2333333333333334</v>
      </c>
      <c r="H109" s="237"/>
      <c r="I109" s="235">
        <f t="shared" si="14"/>
        <v>6.333333333333333</v>
      </c>
      <c r="J109" s="238"/>
      <c r="K109" s="235">
        <f t="shared" si="15"/>
        <v>3.966666666666665</v>
      </c>
      <c r="L109" s="238"/>
      <c r="M109" s="235">
        <f t="shared" si="16"/>
        <v>5.6111111111111924</v>
      </c>
      <c r="N109" s="238"/>
      <c r="O109" s="235">
        <f t="shared" si="17"/>
        <v>5.6666666666666989</v>
      </c>
      <c r="P109" s="238"/>
      <c r="Q109" s="235">
        <f t="shared" si="18"/>
        <v>4.3333333333333588</v>
      </c>
      <c r="R109" s="238"/>
      <c r="S109" s="235">
        <f t="shared" si="19"/>
        <v>7.9999999999999982</v>
      </c>
      <c r="T109" s="238"/>
    </row>
    <row r="110" spans="2:27" s="166" customFormat="1" ht="12.75" customHeight="1">
      <c r="B110" s="400" t="s">
        <v>446</v>
      </c>
      <c r="C110" s="415"/>
      <c r="D110" s="415"/>
      <c r="E110" s="240"/>
      <c r="F110" s="241"/>
      <c r="G110" s="240"/>
      <c r="H110" s="241"/>
      <c r="I110" s="240"/>
      <c r="J110" s="241"/>
      <c r="K110" s="240"/>
      <c r="L110" s="241"/>
      <c r="M110" s="240"/>
      <c r="N110" s="241"/>
      <c r="O110" s="240"/>
      <c r="P110" s="241"/>
      <c r="Q110" s="240"/>
      <c r="R110" s="241"/>
      <c r="S110" s="240"/>
      <c r="T110" s="241"/>
    </row>
    <row r="111" spans="2:27" s="166" customFormat="1" ht="12.75" customHeight="1">
      <c r="B111" s="394" t="s">
        <v>1</v>
      </c>
      <c r="C111" s="409"/>
      <c r="D111" s="420"/>
      <c r="E111" s="198">
        <f>AVERAGE(E6:E16,E27:E46,E57:E85)</f>
        <v>3.3089292233242698</v>
      </c>
      <c r="F111" s="199"/>
      <c r="G111" s="198">
        <f>AVERAGE(G6:G16,G27:G46,G57:G85)</f>
        <v>3.0555555555555558</v>
      </c>
      <c r="H111" s="199"/>
      <c r="I111" s="200">
        <f>AVERAGE(I6:I16,I27:I46,I57:I85)</f>
        <v>3.0780555555555558</v>
      </c>
      <c r="J111" s="201"/>
      <c r="K111" s="200">
        <f>AVERAGE(K6:K16,K27:K46,K57:K85)</f>
        <v>3.7934064665444454</v>
      </c>
      <c r="L111" s="201"/>
      <c r="M111" s="200">
        <f>AVERAGE(M6:M16,M27:M46,M57:M85)</f>
        <v>3.7334984020648081</v>
      </c>
      <c r="N111" s="201"/>
      <c r="O111" s="200">
        <f>AVERAGE(O6:O16,O27:O46,O57:O85)</f>
        <v>3.2166666666666659</v>
      </c>
      <c r="P111" s="201"/>
      <c r="Q111" s="200">
        <f>AVERAGE(Q6:Q16,Q27:Q46,Q57:Q85)</f>
        <v>2.7038888888888883</v>
      </c>
      <c r="R111" s="201"/>
      <c r="S111" s="200">
        <f>AVERAGE(S6:S16,S27:S46,S57:S85)</f>
        <v>5.280555555555555</v>
      </c>
      <c r="T111" s="326"/>
    </row>
    <row r="112" spans="2:27" s="166" customFormat="1" ht="12.75" customHeight="1">
      <c r="B112" s="395" t="s">
        <v>2</v>
      </c>
      <c r="C112" s="410"/>
      <c r="D112" s="421"/>
      <c r="E112" s="225">
        <v>0.1</v>
      </c>
      <c r="F112" s="226"/>
      <c r="G112" s="225">
        <v>0.3</v>
      </c>
      <c r="H112" s="226"/>
      <c r="I112" s="227">
        <v>2</v>
      </c>
      <c r="J112" s="227"/>
      <c r="K112" s="228">
        <v>5</v>
      </c>
      <c r="L112" s="227"/>
      <c r="M112" s="229">
        <v>0.3</v>
      </c>
      <c r="N112" s="230"/>
      <c r="O112" s="229">
        <v>0.7</v>
      </c>
      <c r="P112" s="230"/>
      <c r="Q112" s="227">
        <v>2</v>
      </c>
      <c r="R112" s="227"/>
      <c r="S112" s="228">
        <v>3</v>
      </c>
      <c r="T112" s="227"/>
    </row>
    <row r="113" spans="2:20" s="166" customFormat="1" ht="12.75" customHeight="1">
      <c r="B113" s="396" t="s">
        <v>429</v>
      </c>
      <c r="C113" s="411"/>
      <c r="D113" s="422"/>
      <c r="E113" s="203">
        <f>MIN(E6:E16,E27:E46,E57:E85)</f>
        <v>0.34444444444444533</v>
      </c>
      <c r="F113" s="206"/>
      <c r="G113" s="203">
        <f>MIN(G6:G16,G27:G46,G57:G85)</f>
        <v>0.20000000000000084</v>
      </c>
      <c r="H113" s="206"/>
      <c r="I113" s="205">
        <f>MIN(I6:I16,I27:I46,I57:I85)</f>
        <v>0.33333333333333193</v>
      </c>
      <c r="J113" s="207"/>
      <c r="K113" s="205">
        <f>MIN(K6:K16,K27:K46,K57:K85)</f>
        <v>0.20000000000000628</v>
      </c>
      <c r="L113" s="207"/>
      <c r="M113" s="205">
        <f>MIN(M6:M16,M27:M46,M57:M85)</f>
        <v>0.99999999999992095</v>
      </c>
      <c r="N113" s="207"/>
      <c r="O113" s="205">
        <f>MIN(O6:O16,O27:O46,O57:O85)</f>
        <v>0.99999999999996392</v>
      </c>
      <c r="P113" s="207"/>
      <c r="Q113" s="205">
        <f>MIN(Q6:Q16,Q27:Q46,Q57:Q85)</f>
        <v>0.99999999999997558</v>
      </c>
      <c r="R113" s="207"/>
      <c r="S113" s="205">
        <f>MIN(S6:S16,S27:S46,S57:S85)</f>
        <v>1.0000000000000013</v>
      </c>
      <c r="T113" s="207"/>
    </row>
    <row r="114" spans="2:20" s="166" customFormat="1" ht="12.75" customHeight="1">
      <c r="B114" s="395" t="s">
        <v>430</v>
      </c>
      <c r="C114" s="410"/>
      <c r="D114" s="421"/>
      <c r="E114" s="225">
        <f>MAX(E6:E16,E27:E46,E57:E85)</f>
        <v>5.9555555555555557</v>
      </c>
      <c r="F114" s="231"/>
      <c r="G114" s="225">
        <f>MAX(G6:G16,G27:G46,G57:G85)</f>
        <v>4.9333333333333353</v>
      </c>
      <c r="H114" s="231"/>
      <c r="I114" s="229">
        <f>MAX(I6:I16,I27:I46,I57:I85)</f>
        <v>6.6666666666666652</v>
      </c>
      <c r="J114" s="232"/>
      <c r="K114" s="229">
        <f>MAX(K6:K16,K27:K46,K57:K85)</f>
        <v>7.5000000000000044</v>
      </c>
      <c r="L114" s="232"/>
      <c r="M114" s="229">
        <f>MAX(M6:M16,M27:M46,M57:M85)</f>
        <v>9.6111111111111072</v>
      </c>
      <c r="N114" s="232"/>
      <c r="O114" s="229">
        <f>MAX(O6:O16,O27:O46,O57:O85)</f>
        <v>8.3333333333333321</v>
      </c>
      <c r="P114" s="232"/>
      <c r="Q114" s="229">
        <f>MAX(Q6:Q16,Q27:Q46,Q57:Q85)</f>
        <v>6.1666666666666679</v>
      </c>
      <c r="R114" s="232"/>
      <c r="S114" s="229">
        <f>MAX(S6:S16,S27:S46,S57:S85)</f>
        <v>16.333333333333336</v>
      </c>
      <c r="T114" s="232"/>
    </row>
    <row r="115" spans="2:20" s="166" customFormat="1" ht="12.75" customHeight="1" thickBot="1">
      <c r="B115" s="459" t="s">
        <v>431</v>
      </c>
      <c r="C115" s="460"/>
      <c r="D115" s="461"/>
      <c r="E115" s="253">
        <f>E114-E113</f>
        <v>5.6111111111111107</v>
      </c>
      <c r="F115" s="114"/>
      <c r="G115" s="253">
        <f>G114-G113</f>
        <v>4.7333333333333343</v>
      </c>
      <c r="H115" s="114"/>
      <c r="I115" s="254">
        <f>I114-I113</f>
        <v>6.333333333333333</v>
      </c>
      <c r="J115" s="255"/>
      <c r="K115" s="254">
        <f>K114-K113</f>
        <v>7.299999999999998</v>
      </c>
      <c r="L115" s="255"/>
      <c r="M115" s="254">
        <f>M114-M113</f>
        <v>8.6111111111111853</v>
      </c>
      <c r="N115" s="115"/>
      <c r="O115" s="254">
        <f>O114-O113</f>
        <v>7.3333333333333686</v>
      </c>
      <c r="P115" s="115"/>
      <c r="Q115" s="254">
        <f>Q114-Q113</f>
        <v>5.1666666666666927</v>
      </c>
      <c r="R115" s="255"/>
      <c r="S115" s="254">
        <f>S114-S113</f>
        <v>15.333333333333334</v>
      </c>
      <c r="T115" s="255"/>
    </row>
  </sheetData>
  <sortState ref="A6:T85">
    <sortCondition ref="D6:D85"/>
    <sortCondition ref="C6:C85"/>
    <sortCondition ref="B6:B85"/>
  </sortState>
  <mergeCells count="51">
    <mergeCell ref="E23:T23"/>
    <mergeCell ref="E24:L24"/>
    <mergeCell ref="M24:T24"/>
    <mergeCell ref="O55:P55"/>
    <mergeCell ref="Q55:R55"/>
    <mergeCell ref="S55:T55"/>
    <mergeCell ref="E92:T92"/>
    <mergeCell ref="E93:L93"/>
    <mergeCell ref="M93:T93"/>
    <mergeCell ref="E55:F55"/>
    <mergeCell ref="G55:H55"/>
    <mergeCell ref="I55:J55"/>
    <mergeCell ref="K55:L55"/>
    <mergeCell ref="M55:N55"/>
    <mergeCell ref="B90:T90"/>
    <mergeCell ref="B91:T91"/>
    <mergeCell ref="E94:F94"/>
    <mergeCell ref="G94:H94"/>
    <mergeCell ref="I94:J94"/>
    <mergeCell ref="K94:L94"/>
    <mergeCell ref="M94:N94"/>
    <mergeCell ref="O94:P94"/>
    <mergeCell ref="Q94:R94"/>
    <mergeCell ref="S94:T94"/>
    <mergeCell ref="O25:P25"/>
    <mergeCell ref="Q25:R25"/>
    <mergeCell ref="S25:T25"/>
    <mergeCell ref="B51:T51"/>
    <mergeCell ref="B52:T52"/>
    <mergeCell ref="E53:T53"/>
    <mergeCell ref="E54:L54"/>
    <mergeCell ref="M54:T54"/>
    <mergeCell ref="E25:F25"/>
    <mergeCell ref="G25:H25"/>
    <mergeCell ref="I25:J25"/>
    <mergeCell ref="K25:L25"/>
    <mergeCell ref="M25:N25"/>
    <mergeCell ref="B21:T21"/>
    <mergeCell ref="B22:T22"/>
    <mergeCell ref="B1:T1"/>
    <mergeCell ref="K4:L4"/>
    <mergeCell ref="M4:N4"/>
    <mergeCell ref="O4:P4"/>
    <mergeCell ref="Q4:R4"/>
    <mergeCell ref="S4:T4"/>
    <mergeCell ref="E4:F4"/>
    <mergeCell ref="G4:H4"/>
    <mergeCell ref="I4:J4"/>
    <mergeCell ref="M3:T3"/>
    <mergeCell ref="E2:T2"/>
    <mergeCell ref="E3:L3"/>
  </mergeCells>
  <conditionalFormatting sqref="E6:E16">
    <cfRule type="containsBlanks" priority="142" stopIfTrue="1">
      <formula>LEN(TRIM(E6))=0</formula>
    </cfRule>
    <cfRule type="top10" dxfId="519" priority="143" stopIfTrue="1" percent="1" rank="25"/>
    <cfRule type="top10" dxfId="518" priority="144" percent="1" rank="50"/>
  </conditionalFormatting>
  <conditionalFormatting sqref="F6:F16">
    <cfRule type="containsText" priority="140" stopIfTrue="1" operator="containsText" text="AA">
      <formula>NOT(ISERROR(SEARCH("AA",F6)))</formula>
    </cfRule>
    <cfRule type="containsText" dxfId="517" priority="141" operator="containsText" text="A">
      <formula>NOT(ISERROR(SEARCH("A",F6)))</formula>
    </cfRule>
  </conditionalFormatting>
  <conditionalFormatting sqref="G6:G16">
    <cfRule type="containsBlanks" priority="137" stopIfTrue="1">
      <formula>LEN(TRIM(G6))=0</formula>
    </cfRule>
    <cfRule type="top10" dxfId="516" priority="138" stopIfTrue="1" percent="1" rank="25"/>
    <cfRule type="top10" dxfId="515" priority="139" percent="1" rank="50"/>
  </conditionalFormatting>
  <conditionalFormatting sqref="H6:H16">
    <cfRule type="containsText" priority="135" stopIfTrue="1" operator="containsText" text="AA">
      <formula>NOT(ISERROR(SEARCH("AA",H6)))</formula>
    </cfRule>
    <cfRule type="containsText" dxfId="514" priority="136" operator="containsText" text="A">
      <formula>NOT(ISERROR(SEARCH("A",H6)))</formula>
    </cfRule>
  </conditionalFormatting>
  <conditionalFormatting sqref="I6:I16">
    <cfRule type="containsBlanks" priority="132" stopIfTrue="1">
      <formula>LEN(TRIM(I6))=0</formula>
    </cfRule>
    <cfRule type="top10" dxfId="513" priority="133" stopIfTrue="1" percent="1" rank="25"/>
    <cfRule type="top10" dxfId="512" priority="134" percent="1" rank="50"/>
  </conditionalFormatting>
  <conditionalFormatting sqref="J6:J16">
    <cfRule type="containsText" priority="130" stopIfTrue="1" operator="containsText" text="AA">
      <formula>NOT(ISERROR(SEARCH("AA",J6)))</formula>
    </cfRule>
    <cfRule type="containsText" dxfId="511" priority="131" operator="containsText" text="A">
      <formula>NOT(ISERROR(SEARCH("A",J6)))</formula>
    </cfRule>
  </conditionalFormatting>
  <conditionalFormatting sqref="K6:K16">
    <cfRule type="containsBlanks" priority="127" stopIfTrue="1">
      <formula>LEN(TRIM(K6))=0</formula>
    </cfRule>
    <cfRule type="top10" dxfId="510" priority="128" stopIfTrue="1" percent="1" rank="25"/>
    <cfRule type="top10" dxfId="509" priority="129" percent="1" rank="50"/>
  </conditionalFormatting>
  <conditionalFormatting sqref="L6:L16">
    <cfRule type="containsText" priority="125" stopIfTrue="1" operator="containsText" text="AA">
      <formula>NOT(ISERROR(SEARCH("AA",L6)))</formula>
    </cfRule>
    <cfRule type="containsText" dxfId="508" priority="126" operator="containsText" text="A">
      <formula>NOT(ISERROR(SEARCH("A",L6)))</formula>
    </cfRule>
  </conditionalFormatting>
  <conditionalFormatting sqref="M6:M16">
    <cfRule type="containsBlanks" priority="122" stopIfTrue="1">
      <formula>LEN(TRIM(M6))=0</formula>
    </cfRule>
    <cfRule type="top10" dxfId="507" priority="123" stopIfTrue="1" percent="1" rank="25"/>
    <cfRule type="top10" dxfId="506" priority="124" percent="1" rank="50"/>
  </conditionalFormatting>
  <conditionalFormatting sqref="N6:N16">
    <cfRule type="containsText" priority="120" stopIfTrue="1" operator="containsText" text="AA">
      <formula>NOT(ISERROR(SEARCH("AA",N6)))</formula>
    </cfRule>
    <cfRule type="containsText" dxfId="505" priority="121" operator="containsText" text="A">
      <formula>NOT(ISERROR(SEARCH("A",N6)))</formula>
    </cfRule>
  </conditionalFormatting>
  <conditionalFormatting sqref="O6:O16">
    <cfRule type="containsBlanks" priority="117" stopIfTrue="1">
      <formula>LEN(TRIM(O6))=0</formula>
    </cfRule>
    <cfRule type="top10" dxfId="504" priority="118" stopIfTrue="1" percent="1" rank="25"/>
    <cfRule type="top10" dxfId="503" priority="119" percent="1" rank="50"/>
  </conditionalFormatting>
  <conditionalFormatting sqref="P6:P16">
    <cfRule type="containsText" priority="115" stopIfTrue="1" operator="containsText" text="AA">
      <formula>NOT(ISERROR(SEARCH("AA",P6)))</formula>
    </cfRule>
    <cfRule type="containsText" dxfId="502" priority="116" operator="containsText" text="A">
      <formula>NOT(ISERROR(SEARCH("A",P6)))</formula>
    </cfRule>
  </conditionalFormatting>
  <conditionalFormatting sqref="Q6:Q16">
    <cfRule type="containsBlanks" priority="112" stopIfTrue="1">
      <formula>LEN(TRIM(Q6))=0</formula>
    </cfRule>
    <cfRule type="top10" dxfId="501" priority="113" stopIfTrue="1" percent="1" rank="25"/>
    <cfRule type="top10" dxfId="500" priority="114" percent="1" rank="50"/>
  </conditionalFormatting>
  <conditionalFormatting sqref="R6:R16">
    <cfRule type="containsText" priority="110" stopIfTrue="1" operator="containsText" text="AA">
      <formula>NOT(ISERROR(SEARCH("AA",R6)))</formula>
    </cfRule>
    <cfRule type="containsText" dxfId="499" priority="111" operator="containsText" text="A">
      <formula>NOT(ISERROR(SEARCH("A",R6)))</formula>
    </cfRule>
  </conditionalFormatting>
  <conditionalFormatting sqref="S6:S16">
    <cfRule type="containsBlanks" priority="107" stopIfTrue="1">
      <formula>LEN(TRIM(S6))=0</formula>
    </cfRule>
    <cfRule type="top10" dxfId="498" priority="108" stopIfTrue="1" percent="1" rank="25"/>
    <cfRule type="top10" dxfId="497" priority="109" percent="1" rank="50"/>
  </conditionalFormatting>
  <conditionalFormatting sqref="T6:T16">
    <cfRule type="containsText" priority="105" stopIfTrue="1" operator="containsText" text="AA">
      <formula>NOT(ISERROR(SEARCH("AA",T6)))</formula>
    </cfRule>
    <cfRule type="containsText" dxfId="496" priority="106" operator="containsText" text="A">
      <formula>NOT(ISERROR(SEARCH("A",T6)))</formula>
    </cfRule>
  </conditionalFormatting>
  <conditionalFormatting sqref="E27:E46">
    <cfRule type="containsBlanks" priority="102" stopIfTrue="1">
      <formula>LEN(TRIM(E27))=0</formula>
    </cfRule>
    <cfRule type="top10" dxfId="495" priority="103" stopIfTrue="1" percent="1" rank="25"/>
    <cfRule type="top10" dxfId="494" priority="104" percent="1" rank="50"/>
  </conditionalFormatting>
  <conditionalFormatting sqref="F27:F46">
    <cfRule type="containsText" priority="100" stopIfTrue="1" operator="containsText" text="AA">
      <formula>NOT(ISERROR(SEARCH("AA",F27)))</formula>
    </cfRule>
    <cfRule type="containsText" dxfId="493" priority="101" operator="containsText" text="A">
      <formula>NOT(ISERROR(SEARCH("A",F27)))</formula>
    </cfRule>
  </conditionalFormatting>
  <conditionalFormatting sqref="G27:G46">
    <cfRule type="containsBlanks" priority="97" stopIfTrue="1">
      <formula>LEN(TRIM(G27))=0</formula>
    </cfRule>
    <cfRule type="top10" dxfId="492" priority="98" stopIfTrue="1" percent="1" rank="25"/>
    <cfRule type="top10" dxfId="491" priority="99" percent="1" rank="50"/>
  </conditionalFormatting>
  <conditionalFormatting sqref="H27:H46">
    <cfRule type="containsText" priority="95" stopIfTrue="1" operator="containsText" text="AA">
      <formula>NOT(ISERROR(SEARCH("AA",H27)))</formula>
    </cfRule>
    <cfRule type="containsText" dxfId="490" priority="96" operator="containsText" text="A">
      <formula>NOT(ISERROR(SEARCH("A",H27)))</formula>
    </cfRule>
  </conditionalFormatting>
  <conditionalFormatting sqref="I27:I46">
    <cfRule type="containsBlanks" priority="92" stopIfTrue="1">
      <formula>LEN(TRIM(I27))=0</formula>
    </cfRule>
    <cfRule type="top10" dxfId="489" priority="93" stopIfTrue="1" percent="1" rank="25"/>
    <cfRule type="top10" dxfId="488" priority="94" percent="1" rank="50"/>
  </conditionalFormatting>
  <conditionalFormatting sqref="J27:J46">
    <cfRule type="containsText" priority="90" stopIfTrue="1" operator="containsText" text="AA">
      <formula>NOT(ISERROR(SEARCH("AA",J27)))</formula>
    </cfRule>
    <cfRule type="containsText" dxfId="487" priority="91" operator="containsText" text="A">
      <formula>NOT(ISERROR(SEARCH("A",J27)))</formula>
    </cfRule>
  </conditionalFormatting>
  <conditionalFormatting sqref="K27:K46">
    <cfRule type="containsBlanks" priority="87" stopIfTrue="1">
      <formula>LEN(TRIM(K27))=0</formula>
    </cfRule>
    <cfRule type="top10" dxfId="486" priority="88" stopIfTrue="1" percent="1" rank="25"/>
    <cfRule type="top10" dxfId="485" priority="89" percent="1" rank="50"/>
  </conditionalFormatting>
  <conditionalFormatting sqref="L27:L46">
    <cfRule type="containsText" priority="85" stopIfTrue="1" operator="containsText" text="AA">
      <formula>NOT(ISERROR(SEARCH("AA",L27)))</formula>
    </cfRule>
    <cfRule type="containsText" dxfId="484" priority="86" operator="containsText" text="A">
      <formula>NOT(ISERROR(SEARCH("A",L27)))</formula>
    </cfRule>
  </conditionalFormatting>
  <conditionalFormatting sqref="M27:M46">
    <cfRule type="containsBlanks" priority="82" stopIfTrue="1">
      <formula>LEN(TRIM(M27))=0</formula>
    </cfRule>
    <cfRule type="top10" dxfId="483" priority="83" stopIfTrue="1" percent="1" rank="25"/>
    <cfRule type="top10" dxfId="482" priority="84" percent="1" rank="50"/>
  </conditionalFormatting>
  <conditionalFormatting sqref="N27:N46">
    <cfRule type="containsText" priority="80" stopIfTrue="1" operator="containsText" text="AA">
      <formula>NOT(ISERROR(SEARCH("AA",N27)))</formula>
    </cfRule>
    <cfRule type="containsText" dxfId="481" priority="81" operator="containsText" text="A">
      <formula>NOT(ISERROR(SEARCH("A",N27)))</formula>
    </cfRule>
  </conditionalFormatting>
  <conditionalFormatting sqref="O27:O46">
    <cfRule type="containsBlanks" priority="77" stopIfTrue="1">
      <formula>LEN(TRIM(O27))=0</formula>
    </cfRule>
    <cfRule type="top10" dxfId="480" priority="78" stopIfTrue="1" percent="1" rank="25"/>
    <cfRule type="top10" dxfId="479" priority="79" percent="1" rank="50"/>
  </conditionalFormatting>
  <conditionalFormatting sqref="P27:P46">
    <cfRule type="containsText" priority="75" stopIfTrue="1" operator="containsText" text="AA">
      <formula>NOT(ISERROR(SEARCH("AA",P27)))</formula>
    </cfRule>
    <cfRule type="containsText" dxfId="478" priority="76" operator="containsText" text="A">
      <formula>NOT(ISERROR(SEARCH("A",P27)))</formula>
    </cfRule>
  </conditionalFormatting>
  <conditionalFormatting sqref="Q27:Q46">
    <cfRule type="containsBlanks" priority="72" stopIfTrue="1">
      <formula>LEN(TRIM(Q27))=0</formula>
    </cfRule>
    <cfRule type="top10" dxfId="477" priority="73" stopIfTrue="1" percent="1" rank="25"/>
    <cfRule type="top10" dxfId="476" priority="74" percent="1" rank="50"/>
  </conditionalFormatting>
  <conditionalFormatting sqref="R27:R46">
    <cfRule type="containsText" priority="70" stopIfTrue="1" operator="containsText" text="AA">
      <formula>NOT(ISERROR(SEARCH("AA",R27)))</formula>
    </cfRule>
    <cfRule type="containsText" dxfId="475" priority="71" operator="containsText" text="A">
      <formula>NOT(ISERROR(SEARCH("A",R27)))</formula>
    </cfRule>
  </conditionalFormatting>
  <conditionalFormatting sqref="S27:S46">
    <cfRule type="containsBlanks" priority="67" stopIfTrue="1">
      <formula>LEN(TRIM(S27))=0</formula>
    </cfRule>
    <cfRule type="top10" dxfId="474" priority="68" stopIfTrue="1" percent="1" rank="25"/>
    <cfRule type="top10" dxfId="473" priority="69" percent="1" rank="50"/>
  </conditionalFormatting>
  <conditionalFormatting sqref="T27:T46">
    <cfRule type="containsText" priority="65" stopIfTrue="1" operator="containsText" text="AA">
      <formula>NOT(ISERROR(SEARCH("AA",T27)))</formula>
    </cfRule>
    <cfRule type="containsText" dxfId="472" priority="66" operator="containsText" text="A">
      <formula>NOT(ISERROR(SEARCH("A",T27)))</formula>
    </cfRule>
  </conditionalFormatting>
  <conditionalFormatting sqref="E57:E85">
    <cfRule type="containsBlanks" priority="62" stopIfTrue="1">
      <formula>LEN(TRIM(E57))=0</formula>
    </cfRule>
    <cfRule type="top10" dxfId="471" priority="63" stopIfTrue="1" percent="1" rank="25"/>
    <cfRule type="top10" dxfId="470" priority="64" percent="1" rank="50"/>
  </conditionalFormatting>
  <conditionalFormatting sqref="F57:F85">
    <cfRule type="containsText" priority="60" stopIfTrue="1" operator="containsText" text="AA">
      <formula>NOT(ISERROR(SEARCH("AA",F57)))</formula>
    </cfRule>
    <cfRule type="containsText" dxfId="469" priority="61" operator="containsText" text="A">
      <formula>NOT(ISERROR(SEARCH("A",F57)))</formula>
    </cfRule>
  </conditionalFormatting>
  <conditionalFormatting sqref="G57:G85">
    <cfRule type="containsBlanks" priority="57" stopIfTrue="1">
      <formula>LEN(TRIM(G57))=0</formula>
    </cfRule>
    <cfRule type="top10" dxfId="468" priority="58" stopIfTrue="1" percent="1" rank="25"/>
    <cfRule type="top10" dxfId="467" priority="59" percent="1" rank="50"/>
  </conditionalFormatting>
  <conditionalFormatting sqref="H57:H85">
    <cfRule type="containsText" priority="55" stopIfTrue="1" operator="containsText" text="AA">
      <formula>NOT(ISERROR(SEARCH("AA",H57)))</formula>
    </cfRule>
    <cfRule type="containsText" dxfId="466" priority="56" operator="containsText" text="A">
      <formula>NOT(ISERROR(SEARCH("A",H57)))</formula>
    </cfRule>
  </conditionalFormatting>
  <conditionalFormatting sqref="I57:I85">
    <cfRule type="containsBlanks" priority="52" stopIfTrue="1">
      <formula>LEN(TRIM(I57))=0</formula>
    </cfRule>
    <cfRule type="top10" dxfId="465" priority="53" stopIfTrue="1" percent="1" rank="25"/>
    <cfRule type="top10" dxfId="464" priority="54" percent="1" rank="50"/>
  </conditionalFormatting>
  <conditionalFormatting sqref="J57:J85">
    <cfRule type="containsText" priority="50" stopIfTrue="1" operator="containsText" text="AA">
      <formula>NOT(ISERROR(SEARCH("AA",J57)))</formula>
    </cfRule>
    <cfRule type="containsText" dxfId="463" priority="51" operator="containsText" text="A">
      <formula>NOT(ISERROR(SEARCH("A",J57)))</formula>
    </cfRule>
  </conditionalFormatting>
  <conditionalFormatting sqref="K57:K85">
    <cfRule type="containsBlanks" priority="47" stopIfTrue="1">
      <formula>LEN(TRIM(K57))=0</formula>
    </cfRule>
    <cfRule type="top10" dxfId="462" priority="48" stopIfTrue="1" percent="1" rank="25"/>
    <cfRule type="top10" dxfId="461" priority="49" percent="1" rank="50"/>
  </conditionalFormatting>
  <conditionalFormatting sqref="L57:L85">
    <cfRule type="containsText" priority="45" stopIfTrue="1" operator="containsText" text="AA">
      <formula>NOT(ISERROR(SEARCH("AA",L57)))</formula>
    </cfRule>
    <cfRule type="containsText" dxfId="460" priority="46" operator="containsText" text="A">
      <formula>NOT(ISERROR(SEARCH("A",L57)))</formula>
    </cfRule>
  </conditionalFormatting>
  <conditionalFormatting sqref="M57:M85">
    <cfRule type="containsBlanks" priority="42" stopIfTrue="1">
      <formula>LEN(TRIM(M57))=0</formula>
    </cfRule>
    <cfRule type="top10" dxfId="459" priority="43" stopIfTrue="1" percent="1" rank="25"/>
    <cfRule type="top10" dxfId="458" priority="44" percent="1" rank="50"/>
  </conditionalFormatting>
  <conditionalFormatting sqref="N57:N85">
    <cfRule type="containsText" priority="40" stopIfTrue="1" operator="containsText" text="AA">
      <formula>NOT(ISERROR(SEARCH("AA",N57)))</formula>
    </cfRule>
    <cfRule type="containsText" dxfId="457" priority="41" operator="containsText" text="A">
      <formula>NOT(ISERROR(SEARCH("A",N57)))</formula>
    </cfRule>
  </conditionalFormatting>
  <conditionalFormatting sqref="O57:O85">
    <cfRule type="containsBlanks" priority="37" stopIfTrue="1">
      <formula>LEN(TRIM(O57))=0</formula>
    </cfRule>
    <cfRule type="top10" dxfId="456" priority="38" stopIfTrue="1" percent="1" rank="25"/>
    <cfRule type="top10" dxfId="455" priority="39" percent="1" rank="50"/>
  </conditionalFormatting>
  <conditionalFormatting sqref="P57:P85">
    <cfRule type="containsText" priority="35" stopIfTrue="1" operator="containsText" text="AA">
      <formula>NOT(ISERROR(SEARCH("AA",P57)))</formula>
    </cfRule>
    <cfRule type="containsText" dxfId="454" priority="36" operator="containsText" text="A">
      <formula>NOT(ISERROR(SEARCH("A",P57)))</formula>
    </cfRule>
  </conditionalFormatting>
  <conditionalFormatting sqref="Q57:Q85">
    <cfRule type="containsBlanks" priority="32" stopIfTrue="1">
      <formula>LEN(TRIM(Q57))=0</formula>
    </cfRule>
    <cfRule type="top10" dxfId="453" priority="33" stopIfTrue="1" percent="1" rank="25"/>
    <cfRule type="top10" dxfId="452" priority="34" percent="1" rank="50"/>
  </conditionalFormatting>
  <conditionalFormatting sqref="R57:R85">
    <cfRule type="containsText" priority="30" stopIfTrue="1" operator="containsText" text="AA">
      <formula>NOT(ISERROR(SEARCH("AA",R57)))</formula>
    </cfRule>
    <cfRule type="containsText" dxfId="451" priority="31" operator="containsText" text="A">
      <formula>NOT(ISERROR(SEARCH("A",R57)))</formula>
    </cfRule>
  </conditionalFormatting>
  <conditionalFormatting sqref="S57:S85">
    <cfRule type="containsBlanks" priority="27" stopIfTrue="1">
      <formula>LEN(TRIM(S57))=0</formula>
    </cfRule>
    <cfRule type="top10" dxfId="450" priority="28" stopIfTrue="1" percent="1" rank="25"/>
    <cfRule type="top10" dxfId="449" priority="29" percent="1" rank="50"/>
  </conditionalFormatting>
  <conditionalFormatting sqref="T57:T85">
    <cfRule type="containsText" priority="25" stopIfTrue="1" operator="containsText" text="AA">
      <formula>NOT(ISERROR(SEARCH("AA",T57)))</formula>
    </cfRule>
    <cfRule type="containsText" dxfId="448" priority="26" operator="containsText" text="A">
      <formula>NOT(ISERROR(SEARCH("A",T57)))</formula>
    </cfRule>
  </conditionalFormatting>
  <pageMargins left="0.5" right="0.5" top="0.5" bottom="0.5" header="0.3" footer="0.3"/>
  <pageSetup scale="90" orientation="landscape" horizontalDpi="4294967293" verticalDpi="1200" r:id="rId1"/>
  <rowBreaks count="3" manualBreakCount="3">
    <brk id="21" max="19" man="1"/>
    <brk id="51" max="19" man="1"/>
    <brk id="90" max="19" man="1"/>
  </rowBreaks>
  <extLst>
    <ext xmlns:x14="http://schemas.microsoft.com/office/spreadsheetml/2009/9/main" uri="{78C0D931-6437-407d-A8EE-F0AAD7539E65}">
      <x14:conditionalFormattings>
        <x14:conditionalFormatting xmlns:xm="http://schemas.microsoft.com/office/excel/2006/main">
          <x14:cfRule type="containsBlanks" priority="334" stopIfTrue="1" id="{D9337ABB-AC76-4C60-989C-76985711E5DD}">
            <xm:f>LEN(TRIM('Comp loc - Cover'!#REF!))=0</xm:f>
            <x14:dxf/>
          </x14:cfRule>
          <x14:cfRule type="cellIs" priority="335" operator="greaterThanOrEqual" id="{B7A601DB-C18A-4C79-83BA-DC5763416CB1}">
            <xm:f>'Comp loc - Cover'!#REF!</xm:f>
            <x14:dxf>
              <font>
                <color auto="1"/>
              </font>
              <fill>
                <patternFill>
                  <bgColor rgb="FFFFC000"/>
                </patternFill>
              </fill>
            </x14:dxf>
          </x14:cfRule>
          <x14:cfRule type="cellIs" priority="336" operator="greaterThanOrEqual" id="{9B8AF9AD-6AC5-4F11-84EC-78819C1865A1}">
            <xm:f>'Comp loc - Cover'!#REF!</xm:f>
            <x14:dxf>
              <font>
                <color auto="1"/>
              </font>
              <fill>
                <patternFill>
                  <bgColor theme="7" tint="0.59996337778862885"/>
                </patternFill>
              </fill>
            </x14:dxf>
          </x14:cfRule>
          <xm:sqref>I26</xm:sqref>
        </x14:conditionalFormatting>
        <x14:conditionalFormatting xmlns:xm="http://schemas.microsoft.com/office/excel/2006/main">
          <x14:cfRule type="containsBlanks" priority="331" stopIfTrue="1" id="{B30796C1-980E-4BC4-8F0A-19C9E243AC5A}">
            <xm:f>LEN(TRIM('Comp loc - Cover'!#REF!))=0</xm:f>
            <x14:dxf/>
          </x14:cfRule>
          <x14:cfRule type="cellIs" priority="332" operator="greaterThanOrEqual" id="{129542B1-7E33-47AD-B702-6505E047A25C}">
            <xm:f>'Comp loc - Cover'!#REF!</xm:f>
            <x14:dxf>
              <font>
                <color auto="1"/>
              </font>
              <fill>
                <patternFill>
                  <bgColor rgb="FFFFC000"/>
                </patternFill>
              </fill>
            </x14:dxf>
          </x14:cfRule>
          <x14:cfRule type="cellIs" priority="333" operator="greaterThanOrEqual" id="{3B99E411-7B1E-45ED-8076-47E7B201311F}">
            <xm:f>'Comp loc - Cover'!#REF!</xm:f>
            <x14:dxf>
              <font>
                <color auto="1"/>
              </font>
              <fill>
                <patternFill>
                  <bgColor theme="7" tint="0.59996337778862885"/>
                </patternFill>
              </fill>
            </x14:dxf>
          </x14:cfRule>
          <xm:sqref>K26</xm:sqref>
        </x14:conditionalFormatting>
        <x14:conditionalFormatting xmlns:xm="http://schemas.microsoft.com/office/excel/2006/main">
          <x14:cfRule type="containsBlanks" priority="328" stopIfTrue="1" id="{E1B2C725-88A0-492C-9E75-13A19ABD53D4}">
            <xm:f>LEN(TRIM('Comp loc - Cover'!#REF!))=0</xm:f>
            <x14:dxf/>
          </x14:cfRule>
          <x14:cfRule type="cellIs" priority="329" operator="greaterThanOrEqual" id="{4059E87B-8B5E-456D-B2C3-51BC108CD9D3}">
            <xm:f>'Comp loc - Cover'!#REF!</xm:f>
            <x14:dxf>
              <font>
                <color auto="1"/>
              </font>
              <fill>
                <patternFill>
                  <bgColor rgb="FFFFC000"/>
                </patternFill>
              </fill>
            </x14:dxf>
          </x14:cfRule>
          <x14:cfRule type="cellIs" priority="330" operator="greaterThanOrEqual" id="{B1B242CF-C52D-4C37-AB1E-BDFFBA22E53C}">
            <xm:f>'Comp loc - Cover'!#REF!</xm:f>
            <x14:dxf>
              <font>
                <color auto="1"/>
              </font>
              <fill>
                <patternFill>
                  <bgColor theme="7" tint="0.59996337778862885"/>
                </patternFill>
              </fill>
            </x14:dxf>
          </x14:cfRule>
          <xm:sqref>E26</xm:sqref>
        </x14:conditionalFormatting>
        <x14:conditionalFormatting xmlns:xm="http://schemas.microsoft.com/office/excel/2006/main">
          <x14:cfRule type="containsBlanks" priority="325" stopIfTrue="1" id="{43CEAFE9-FC5F-49D5-AA87-72EFE4D2FB1B}">
            <xm:f>LEN(TRIM('Comp loc - Cover'!#REF!))=0</xm:f>
            <x14:dxf/>
          </x14:cfRule>
          <x14:cfRule type="cellIs" priority="326" operator="greaterThanOrEqual" id="{042DD5FD-04AF-4980-9073-5ADA9C4437D2}">
            <xm:f>'Comp loc - Cover'!#REF!</xm:f>
            <x14:dxf>
              <font>
                <color auto="1"/>
              </font>
              <fill>
                <patternFill>
                  <bgColor rgb="FFFFC000"/>
                </patternFill>
              </fill>
            </x14:dxf>
          </x14:cfRule>
          <x14:cfRule type="cellIs" priority="327" operator="greaterThanOrEqual" id="{9CB8D911-323E-4302-91F1-E81428EA5DA9}">
            <xm:f>'Comp loc - Cover'!#REF!</xm:f>
            <x14:dxf>
              <font>
                <color auto="1"/>
              </font>
              <fill>
                <patternFill>
                  <bgColor theme="7" tint="0.59996337778862885"/>
                </patternFill>
              </fill>
            </x14:dxf>
          </x14:cfRule>
          <xm:sqref>Q26</xm:sqref>
        </x14:conditionalFormatting>
        <x14:conditionalFormatting xmlns:xm="http://schemas.microsoft.com/office/excel/2006/main">
          <x14:cfRule type="containsBlanks" priority="322" stopIfTrue="1" id="{091CDAB0-990E-4895-A799-C7BF4332330F}">
            <xm:f>LEN(TRIM('Comp loc - Cover'!#REF!))=0</xm:f>
            <x14:dxf/>
          </x14:cfRule>
          <x14:cfRule type="cellIs" priority="323" operator="greaterThanOrEqual" id="{27B83C69-E684-4619-80F9-A07B2E362489}">
            <xm:f>'Comp loc - Cover'!#REF!</xm:f>
            <x14:dxf>
              <font>
                <color auto="1"/>
              </font>
              <fill>
                <patternFill>
                  <bgColor rgb="FFFFC000"/>
                </patternFill>
              </fill>
            </x14:dxf>
          </x14:cfRule>
          <x14:cfRule type="cellIs" priority="324" operator="greaterThanOrEqual" id="{0907B8CC-73D0-45CF-8EFF-AD6CD83DFD8D}">
            <xm:f>'Comp loc - Cover'!#REF!</xm:f>
            <x14:dxf>
              <font>
                <color auto="1"/>
              </font>
              <fill>
                <patternFill>
                  <bgColor theme="7" tint="0.59996337778862885"/>
                </patternFill>
              </fill>
            </x14:dxf>
          </x14:cfRule>
          <xm:sqref>S26</xm:sqref>
        </x14:conditionalFormatting>
        <x14:conditionalFormatting xmlns:xm="http://schemas.microsoft.com/office/excel/2006/main">
          <x14:cfRule type="containsBlanks" priority="319" stopIfTrue="1" id="{6599C247-48F8-4576-832D-32C6251C2866}">
            <xm:f>LEN(TRIM('Comp loc - Cover'!#REF!))=0</xm:f>
            <x14:dxf/>
          </x14:cfRule>
          <x14:cfRule type="cellIs" priority="320" operator="greaterThanOrEqual" id="{B197C655-743C-44C9-8154-29799F0EC5D2}">
            <xm:f>'Comp loc - Cover'!#REF!</xm:f>
            <x14:dxf>
              <font>
                <color auto="1"/>
              </font>
              <fill>
                <patternFill>
                  <bgColor rgb="FFFFC000"/>
                </patternFill>
              </fill>
            </x14:dxf>
          </x14:cfRule>
          <x14:cfRule type="cellIs" priority="321" operator="greaterThanOrEqual" id="{30254BDA-4158-4B56-B941-1B8DCFEBB206}">
            <xm:f>'Comp loc - Cover'!#REF!</xm:f>
            <x14:dxf>
              <font>
                <color auto="1"/>
              </font>
              <fill>
                <patternFill>
                  <bgColor theme="7" tint="0.59996337778862885"/>
                </patternFill>
              </fill>
            </x14:dxf>
          </x14:cfRule>
          <xm:sqref>M26</xm:sqref>
        </x14:conditionalFormatting>
        <x14:conditionalFormatting xmlns:xm="http://schemas.microsoft.com/office/excel/2006/main">
          <x14:cfRule type="containsBlanks" priority="316" stopIfTrue="1" id="{C06B5BAF-EF99-4B0B-AE89-DD37FCDA900D}">
            <xm:f>LEN(TRIM('Comp loc - Cover'!#REF!))=0</xm:f>
            <x14:dxf/>
          </x14:cfRule>
          <x14:cfRule type="cellIs" priority="317" operator="greaterThanOrEqual" id="{BF43472C-4D5A-43C5-9481-4708A537BE76}">
            <xm:f>'Comp loc - Cover'!#REF!</xm:f>
            <x14:dxf>
              <font>
                <color auto="1"/>
              </font>
              <fill>
                <patternFill>
                  <bgColor rgb="FFFFC000"/>
                </patternFill>
              </fill>
            </x14:dxf>
          </x14:cfRule>
          <x14:cfRule type="cellIs" priority="318" operator="greaterThanOrEqual" id="{FF7BA725-1CFA-484C-976B-703A4C743CA7}">
            <xm:f>'Comp loc - Cover'!#REF!</xm:f>
            <x14:dxf>
              <font>
                <color auto="1"/>
              </font>
              <fill>
                <patternFill>
                  <bgColor theme="7" tint="0.59996337778862885"/>
                </patternFill>
              </fill>
            </x14:dxf>
          </x14:cfRule>
          <xm:sqref>G26</xm:sqref>
        </x14:conditionalFormatting>
        <x14:conditionalFormatting xmlns:xm="http://schemas.microsoft.com/office/excel/2006/main">
          <x14:cfRule type="containsBlanks" priority="313" stopIfTrue="1" id="{E3990B58-D4FD-4BFA-8EE1-026F1AFB9F5D}">
            <xm:f>LEN(TRIM('Comp loc - Cover'!#REF!))=0</xm:f>
            <x14:dxf/>
          </x14:cfRule>
          <x14:cfRule type="cellIs" priority="314" operator="greaterThanOrEqual" id="{1A26D0A1-CF10-45D5-A53F-160A9F6D817C}">
            <xm:f>'Comp loc - Cover'!#REF!</xm:f>
            <x14:dxf>
              <font>
                <color auto="1"/>
              </font>
              <fill>
                <patternFill>
                  <bgColor rgb="FFFFC000"/>
                </patternFill>
              </fill>
            </x14:dxf>
          </x14:cfRule>
          <x14:cfRule type="cellIs" priority="315" operator="greaterThanOrEqual" id="{B8252FB3-200A-47AB-B8EF-C64426F474E3}">
            <xm:f>'Comp loc - Cover'!#REF!</xm:f>
            <x14:dxf>
              <font>
                <color auto="1"/>
              </font>
              <fill>
                <patternFill>
                  <bgColor theme="7" tint="0.59996337778862885"/>
                </patternFill>
              </fill>
            </x14:dxf>
          </x14:cfRule>
          <xm:sqref>O26</xm:sqref>
        </x14:conditionalFormatting>
        <x14:conditionalFormatting xmlns:xm="http://schemas.microsoft.com/office/excel/2006/main">
          <x14:cfRule type="containsBlanks" priority="310" stopIfTrue="1" id="{808CE947-BD43-473F-975E-2ED202C5DF47}">
            <xm:f>LEN(TRIM('Comp loc - Cover'!#REF!))=0</xm:f>
            <x14:dxf/>
          </x14:cfRule>
          <x14:cfRule type="cellIs" priority="311" operator="greaterThanOrEqual" id="{7ECBCF56-1F64-43A7-B578-D14D295ECCFD}">
            <xm:f>'Comp loc - Cover'!#REF!</xm:f>
            <x14:dxf>
              <font>
                <color auto="1"/>
              </font>
              <fill>
                <patternFill>
                  <bgColor rgb="FFFFC000"/>
                </patternFill>
              </fill>
            </x14:dxf>
          </x14:cfRule>
          <x14:cfRule type="cellIs" priority="312" operator="greaterThanOrEqual" id="{7664F25F-A397-416F-AF67-613DC68F8D49}">
            <xm:f>'Comp loc - Cover'!#REF!</xm:f>
            <x14:dxf>
              <font>
                <color auto="1"/>
              </font>
              <fill>
                <patternFill>
                  <bgColor theme="7" tint="0.59996337778862885"/>
                </patternFill>
              </fill>
            </x14:dxf>
          </x14:cfRule>
          <xm:sqref>I56</xm:sqref>
        </x14:conditionalFormatting>
        <x14:conditionalFormatting xmlns:xm="http://schemas.microsoft.com/office/excel/2006/main">
          <x14:cfRule type="containsBlanks" priority="307" stopIfTrue="1" id="{6CB52BA6-F98C-4261-8421-A958993B551A}">
            <xm:f>LEN(TRIM('Comp loc - Cover'!#REF!))=0</xm:f>
            <x14:dxf/>
          </x14:cfRule>
          <x14:cfRule type="cellIs" priority="308" operator="greaterThanOrEqual" id="{120EFE1B-4E90-4104-AF7A-0DCC2A12D61B}">
            <xm:f>'Comp loc - Cover'!#REF!</xm:f>
            <x14:dxf>
              <font>
                <color auto="1"/>
              </font>
              <fill>
                <patternFill>
                  <bgColor rgb="FFFFC000"/>
                </patternFill>
              </fill>
            </x14:dxf>
          </x14:cfRule>
          <x14:cfRule type="cellIs" priority="309" operator="greaterThanOrEqual" id="{7C42748B-1181-46D6-A261-EDE9DDC74F8C}">
            <xm:f>'Comp loc - Cover'!#REF!</xm:f>
            <x14:dxf>
              <font>
                <color auto="1"/>
              </font>
              <fill>
                <patternFill>
                  <bgColor theme="7" tint="0.59996337778862885"/>
                </patternFill>
              </fill>
            </x14:dxf>
          </x14:cfRule>
          <xm:sqref>K56</xm:sqref>
        </x14:conditionalFormatting>
        <x14:conditionalFormatting xmlns:xm="http://schemas.microsoft.com/office/excel/2006/main">
          <x14:cfRule type="containsBlanks" priority="304" stopIfTrue="1" id="{19E73DD2-31AC-41D1-8D58-AFEFF1C2B3A7}">
            <xm:f>LEN(TRIM('Comp loc - Cover'!#REF!))=0</xm:f>
            <x14:dxf/>
          </x14:cfRule>
          <x14:cfRule type="cellIs" priority="305" operator="greaterThanOrEqual" id="{C3DDA2A8-4FE9-4917-93B9-20015F5472DA}">
            <xm:f>'Comp loc - Cover'!#REF!</xm:f>
            <x14:dxf>
              <font>
                <color auto="1"/>
              </font>
              <fill>
                <patternFill>
                  <bgColor rgb="FFFFC000"/>
                </patternFill>
              </fill>
            </x14:dxf>
          </x14:cfRule>
          <x14:cfRule type="cellIs" priority="306" operator="greaterThanOrEqual" id="{F836A21F-C084-4BC3-92FA-4CC5791ED12E}">
            <xm:f>'Comp loc - Cover'!#REF!</xm:f>
            <x14:dxf>
              <font>
                <color auto="1"/>
              </font>
              <fill>
                <patternFill>
                  <bgColor theme="7" tint="0.59996337778862885"/>
                </patternFill>
              </fill>
            </x14:dxf>
          </x14:cfRule>
          <xm:sqref>E56</xm:sqref>
        </x14:conditionalFormatting>
        <x14:conditionalFormatting xmlns:xm="http://schemas.microsoft.com/office/excel/2006/main">
          <x14:cfRule type="containsBlanks" priority="301" stopIfTrue="1" id="{9288248E-2B9F-4113-8A74-301E31989BD8}">
            <xm:f>LEN(TRIM('Comp loc - Cover'!#REF!))=0</xm:f>
            <x14:dxf/>
          </x14:cfRule>
          <x14:cfRule type="cellIs" priority="302" operator="greaterThanOrEqual" id="{0FA9256F-C519-4236-A2A5-EA7CE1DC8A89}">
            <xm:f>'Comp loc - Cover'!#REF!</xm:f>
            <x14:dxf>
              <font>
                <color auto="1"/>
              </font>
              <fill>
                <patternFill>
                  <bgColor rgb="FFFFC000"/>
                </patternFill>
              </fill>
            </x14:dxf>
          </x14:cfRule>
          <x14:cfRule type="cellIs" priority="303" operator="greaterThanOrEqual" id="{0B23579E-CD1F-4628-B9F3-21D626EDB1C3}">
            <xm:f>'Comp loc - Cover'!#REF!</xm:f>
            <x14:dxf>
              <font>
                <color auto="1"/>
              </font>
              <fill>
                <patternFill>
                  <bgColor theme="7" tint="0.59996337778862885"/>
                </patternFill>
              </fill>
            </x14:dxf>
          </x14:cfRule>
          <xm:sqref>Q56</xm:sqref>
        </x14:conditionalFormatting>
        <x14:conditionalFormatting xmlns:xm="http://schemas.microsoft.com/office/excel/2006/main">
          <x14:cfRule type="containsBlanks" priority="298" stopIfTrue="1" id="{773A470A-525C-4CC5-AEE4-4C227C96E346}">
            <xm:f>LEN(TRIM('Comp loc - Cover'!#REF!))=0</xm:f>
            <x14:dxf/>
          </x14:cfRule>
          <x14:cfRule type="cellIs" priority="299" operator="greaterThanOrEqual" id="{3B90C274-53BC-47C0-AECC-A5874D397A9B}">
            <xm:f>'Comp loc - Cover'!#REF!</xm:f>
            <x14:dxf>
              <font>
                <color auto="1"/>
              </font>
              <fill>
                <patternFill>
                  <bgColor rgb="FFFFC000"/>
                </patternFill>
              </fill>
            </x14:dxf>
          </x14:cfRule>
          <x14:cfRule type="cellIs" priority="300" operator="greaterThanOrEqual" id="{C8986463-069E-4339-A7AA-CDE0D909DE63}">
            <xm:f>'Comp loc - Cover'!#REF!</xm:f>
            <x14:dxf>
              <font>
                <color auto="1"/>
              </font>
              <fill>
                <patternFill>
                  <bgColor theme="7" tint="0.59996337778862885"/>
                </patternFill>
              </fill>
            </x14:dxf>
          </x14:cfRule>
          <xm:sqref>S56</xm:sqref>
        </x14:conditionalFormatting>
        <x14:conditionalFormatting xmlns:xm="http://schemas.microsoft.com/office/excel/2006/main">
          <x14:cfRule type="containsBlanks" priority="295" stopIfTrue="1" id="{2E48CD93-165B-4093-8CB7-C075CC3BA6AC}">
            <xm:f>LEN(TRIM('Comp loc - Cover'!#REF!))=0</xm:f>
            <x14:dxf/>
          </x14:cfRule>
          <x14:cfRule type="cellIs" priority="296" operator="greaterThanOrEqual" id="{4B5CA59D-36B5-4764-9F00-F0540A57679E}">
            <xm:f>'Comp loc - Cover'!#REF!</xm:f>
            <x14:dxf>
              <font>
                <color auto="1"/>
              </font>
              <fill>
                <patternFill>
                  <bgColor rgb="FFFFC000"/>
                </patternFill>
              </fill>
            </x14:dxf>
          </x14:cfRule>
          <x14:cfRule type="cellIs" priority="297" operator="greaterThanOrEqual" id="{A1F6EEEB-7CD4-4EE3-908E-23E81B8D6172}">
            <xm:f>'Comp loc - Cover'!#REF!</xm:f>
            <x14:dxf>
              <font>
                <color auto="1"/>
              </font>
              <fill>
                <patternFill>
                  <bgColor theme="7" tint="0.59996337778862885"/>
                </patternFill>
              </fill>
            </x14:dxf>
          </x14:cfRule>
          <xm:sqref>M56</xm:sqref>
        </x14:conditionalFormatting>
        <x14:conditionalFormatting xmlns:xm="http://schemas.microsoft.com/office/excel/2006/main">
          <x14:cfRule type="containsBlanks" priority="292" stopIfTrue="1" id="{F4FB2722-22C3-410B-BC46-FC31CC44DDED}">
            <xm:f>LEN(TRIM('Comp loc - Cover'!#REF!))=0</xm:f>
            <x14:dxf/>
          </x14:cfRule>
          <x14:cfRule type="cellIs" priority="293" operator="greaterThanOrEqual" id="{66719340-E224-40F6-9D04-8B9F064A2556}">
            <xm:f>'Comp loc - Cover'!#REF!</xm:f>
            <x14:dxf>
              <font>
                <color auto="1"/>
              </font>
              <fill>
                <patternFill>
                  <bgColor rgb="FFFFC000"/>
                </patternFill>
              </fill>
            </x14:dxf>
          </x14:cfRule>
          <x14:cfRule type="cellIs" priority="294" operator="greaterThanOrEqual" id="{F9D0750A-4158-4F4E-95DC-B65D045D7CB4}">
            <xm:f>'Comp loc - Cover'!#REF!</xm:f>
            <x14:dxf>
              <font>
                <color auto="1"/>
              </font>
              <fill>
                <patternFill>
                  <bgColor theme="7" tint="0.59996337778862885"/>
                </patternFill>
              </fill>
            </x14:dxf>
          </x14:cfRule>
          <xm:sqref>G56</xm:sqref>
        </x14:conditionalFormatting>
        <x14:conditionalFormatting xmlns:xm="http://schemas.microsoft.com/office/excel/2006/main">
          <x14:cfRule type="containsBlanks" priority="289" stopIfTrue="1" id="{7457F98A-5F46-4B8E-9DED-B7F2465EF75B}">
            <xm:f>LEN(TRIM('Comp loc - Cover'!#REF!))=0</xm:f>
            <x14:dxf/>
          </x14:cfRule>
          <x14:cfRule type="cellIs" priority="290" operator="greaterThanOrEqual" id="{D8D0FAF5-10C9-4F3B-99C5-4C2AF6026468}">
            <xm:f>'Comp loc - Cover'!#REF!</xm:f>
            <x14:dxf>
              <font>
                <color auto="1"/>
              </font>
              <fill>
                <patternFill>
                  <bgColor rgb="FFFFC000"/>
                </patternFill>
              </fill>
            </x14:dxf>
          </x14:cfRule>
          <x14:cfRule type="cellIs" priority="291" operator="greaterThanOrEqual" id="{CF7CA290-90B3-44FC-9001-7849EA724472}">
            <xm:f>'Comp loc - Cover'!#REF!</xm:f>
            <x14:dxf>
              <font>
                <color auto="1"/>
              </font>
              <fill>
                <patternFill>
                  <bgColor theme="7" tint="0.59996337778862885"/>
                </patternFill>
              </fill>
            </x14:dxf>
          </x14:cfRule>
          <xm:sqref>O56</xm:sqref>
        </x14:conditionalFormatting>
        <x14:conditionalFormatting xmlns:xm="http://schemas.microsoft.com/office/excel/2006/main">
          <x14:cfRule type="containsBlanks" priority="286" stopIfTrue="1" id="{C87A0732-1356-4215-898B-FED93A64A366}">
            <xm:f>LEN(TRIM('Comp loc - Cover'!#REF!))=0</xm:f>
            <x14:dxf/>
          </x14:cfRule>
          <x14:cfRule type="cellIs" priority="287" operator="greaterThanOrEqual" id="{254CAD0D-278C-47D5-A935-D9BAB784CD74}">
            <xm:f>'Comp loc - Cover'!#REF!</xm:f>
            <x14:dxf>
              <font>
                <color auto="1"/>
              </font>
              <fill>
                <patternFill>
                  <bgColor rgb="FFFFC000"/>
                </patternFill>
              </fill>
            </x14:dxf>
          </x14:cfRule>
          <x14:cfRule type="cellIs" priority="288" operator="greaterThanOrEqual" id="{94FA45C7-F139-4CBB-AE4C-46DD489D52EC}">
            <xm:f>'Comp loc - Cover'!#REF!</xm:f>
            <x14:dxf>
              <font>
                <color auto="1"/>
              </font>
              <fill>
                <patternFill>
                  <bgColor theme="7" tint="0.59996337778862885"/>
                </patternFill>
              </fill>
            </x14:dxf>
          </x14:cfRule>
          <xm:sqref>I110 I95 I100 I105</xm:sqref>
        </x14:conditionalFormatting>
        <x14:conditionalFormatting xmlns:xm="http://schemas.microsoft.com/office/excel/2006/main">
          <x14:cfRule type="containsBlanks" priority="283" stopIfTrue="1" id="{BED1889B-B496-4851-921D-0C907C0A9499}">
            <xm:f>LEN(TRIM('Comp loc - Cover'!#REF!))=0</xm:f>
            <x14:dxf/>
          </x14:cfRule>
          <x14:cfRule type="cellIs" priority="284" operator="greaterThanOrEqual" id="{905CF848-0F6B-4963-952A-D8C99ADCDDD4}">
            <xm:f>'Comp loc - Cover'!#REF!</xm:f>
            <x14:dxf>
              <font>
                <color auto="1"/>
              </font>
              <fill>
                <patternFill>
                  <bgColor rgb="FFFFC000"/>
                </patternFill>
              </fill>
            </x14:dxf>
          </x14:cfRule>
          <x14:cfRule type="cellIs" priority="285" operator="greaterThanOrEqual" id="{52F789AB-DE5B-4BEF-AB39-E366FB6C472C}">
            <xm:f>'Comp loc - Cover'!#REF!</xm:f>
            <x14:dxf>
              <font>
                <color auto="1"/>
              </font>
              <fill>
                <patternFill>
                  <bgColor theme="7" tint="0.59996337778862885"/>
                </patternFill>
              </fill>
            </x14:dxf>
          </x14:cfRule>
          <xm:sqref>K110 K95 K100 K105</xm:sqref>
        </x14:conditionalFormatting>
        <x14:conditionalFormatting xmlns:xm="http://schemas.microsoft.com/office/excel/2006/main">
          <x14:cfRule type="containsBlanks" priority="280" stopIfTrue="1" id="{3AAD34C3-B2BA-4AE9-9C02-8B2D4A98C03B}">
            <xm:f>LEN(TRIM('Comp loc - Cover'!#REF!))=0</xm:f>
            <x14:dxf/>
          </x14:cfRule>
          <x14:cfRule type="cellIs" priority="281" operator="greaterThanOrEqual" id="{EBA91003-6D2D-459E-9B3B-17DDF421CE93}">
            <xm:f>'Comp loc - Cover'!#REF!</xm:f>
            <x14:dxf>
              <font>
                <color auto="1"/>
              </font>
              <fill>
                <patternFill>
                  <bgColor rgb="FFFFC000"/>
                </patternFill>
              </fill>
            </x14:dxf>
          </x14:cfRule>
          <x14:cfRule type="cellIs" priority="282" operator="greaterThanOrEqual" id="{C6438925-9447-45D9-9782-56328EAFBD03}">
            <xm:f>'Comp loc - Cover'!#REF!</xm:f>
            <x14:dxf>
              <font>
                <color auto="1"/>
              </font>
              <fill>
                <patternFill>
                  <bgColor theme="7" tint="0.59996337778862885"/>
                </patternFill>
              </fill>
            </x14:dxf>
          </x14:cfRule>
          <xm:sqref>E110 E95 E100 E105</xm:sqref>
        </x14:conditionalFormatting>
        <x14:conditionalFormatting xmlns:xm="http://schemas.microsoft.com/office/excel/2006/main">
          <x14:cfRule type="containsBlanks" priority="277" stopIfTrue="1" id="{9D5A9BB6-FEDF-4D2A-B482-1BB9CAAD6C10}">
            <xm:f>LEN(TRIM('Comp loc - Cover'!#REF!))=0</xm:f>
            <x14:dxf/>
          </x14:cfRule>
          <x14:cfRule type="cellIs" priority="278" operator="greaterThanOrEqual" id="{BC05D1FF-7534-4BA1-933B-8C72D1698F21}">
            <xm:f>'Comp loc - Cover'!#REF!</xm:f>
            <x14:dxf>
              <font>
                <color auto="1"/>
              </font>
              <fill>
                <patternFill>
                  <bgColor rgb="FFFFC000"/>
                </patternFill>
              </fill>
            </x14:dxf>
          </x14:cfRule>
          <x14:cfRule type="cellIs" priority="279" operator="greaterThanOrEqual" id="{C1EB093E-B1A8-47DA-817D-B85222A58104}">
            <xm:f>'Comp loc - Cover'!#REF!</xm:f>
            <x14:dxf>
              <font>
                <color auto="1"/>
              </font>
              <fill>
                <patternFill>
                  <bgColor theme="7" tint="0.59996337778862885"/>
                </patternFill>
              </fill>
            </x14:dxf>
          </x14:cfRule>
          <xm:sqref>Q110 Q95 Q100 Q105</xm:sqref>
        </x14:conditionalFormatting>
        <x14:conditionalFormatting xmlns:xm="http://schemas.microsoft.com/office/excel/2006/main">
          <x14:cfRule type="containsBlanks" priority="274" stopIfTrue="1" id="{C3F5A18F-E7C8-4F9B-995B-2DC4AF8BC9AB}">
            <xm:f>LEN(TRIM('Comp loc - Cover'!#REF!))=0</xm:f>
            <x14:dxf/>
          </x14:cfRule>
          <x14:cfRule type="cellIs" priority="275" operator="greaterThanOrEqual" id="{86F4AB81-C141-4D56-8343-E6281165EFAC}">
            <xm:f>'Comp loc - Cover'!#REF!</xm:f>
            <x14:dxf>
              <font>
                <color auto="1"/>
              </font>
              <fill>
                <patternFill>
                  <bgColor rgb="FFFFC000"/>
                </patternFill>
              </fill>
            </x14:dxf>
          </x14:cfRule>
          <x14:cfRule type="cellIs" priority="276" operator="greaterThanOrEqual" id="{9387AACC-72EA-4C1D-B873-112D1E1BDC0B}">
            <xm:f>'Comp loc - Cover'!#REF!</xm:f>
            <x14:dxf>
              <font>
                <color auto="1"/>
              </font>
              <fill>
                <patternFill>
                  <bgColor theme="7" tint="0.59996337778862885"/>
                </patternFill>
              </fill>
            </x14:dxf>
          </x14:cfRule>
          <xm:sqref>S110 S95 S100 S105</xm:sqref>
        </x14:conditionalFormatting>
        <x14:conditionalFormatting xmlns:xm="http://schemas.microsoft.com/office/excel/2006/main">
          <x14:cfRule type="containsBlanks" priority="271" stopIfTrue="1" id="{F6EB7C33-988F-4895-8E01-94371C5AF049}">
            <xm:f>LEN(TRIM('Comp loc - Cover'!#REF!))=0</xm:f>
            <x14:dxf/>
          </x14:cfRule>
          <x14:cfRule type="cellIs" priority="272" operator="greaterThanOrEqual" id="{983D97BF-1562-4F27-A3D2-F600CC1DC9F6}">
            <xm:f>'Comp loc - Cover'!#REF!</xm:f>
            <x14:dxf>
              <font>
                <color auto="1"/>
              </font>
              <fill>
                <patternFill>
                  <bgColor rgb="FFFFC000"/>
                </patternFill>
              </fill>
            </x14:dxf>
          </x14:cfRule>
          <x14:cfRule type="cellIs" priority="273" operator="greaterThanOrEqual" id="{32BD62FA-45A4-480B-8913-3361CA970796}">
            <xm:f>'Comp loc - Cover'!#REF!</xm:f>
            <x14:dxf>
              <font>
                <color auto="1"/>
              </font>
              <fill>
                <patternFill>
                  <bgColor theme="7" tint="0.59996337778862885"/>
                </patternFill>
              </fill>
            </x14:dxf>
          </x14:cfRule>
          <xm:sqref>M110 M95 M100 M105</xm:sqref>
        </x14:conditionalFormatting>
        <x14:conditionalFormatting xmlns:xm="http://schemas.microsoft.com/office/excel/2006/main">
          <x14:cfRule type="containsBlanks" priority="268" stopIfTrue="1" id="{76B38DA2-39FB-4A91-AF01-5DB5446B7261}">
            <xm:f>LEN(TRIM('Comp loc - Cover'!#REF!))=0</xm:f>
            <x14:dxf/>
          </x14:cfRule>
          <x14:cfRule type="cellIs" priority="269" operator="greaterThanOrEqual" id="{064D29FA-7D4E-4B9C-9EED-852BF90E872B}">
            <xm:f>'Comp loc - Cover'!#REF!</xm:f>
            <x14:dxf>
              <font>
                <color auto="1"/>
              </font>
              <fill>
                <patternFill>
                  <bgColor rgb="FFFFC000"/>
                </patternFill>
              </fill>
            </x14:dxf>
          </x14:cfRule>
          <x14:cfRule type="cellIs" priority="270" operator="greaterThanOrEqual" id="{725E1224-3B2C-417F-AFFC-4065C098A471}">
            <xm:f>'Comp loc - Cover'!#REF!</xm:f>
            <x14:dxf>
              <font>
                <color auto="1"/>
              </font>
              <fill>
                <patternFill>
                  <bgColor theme="7" tint="0.59996337778862885"/>
                </patternFill>
              </fill>
            </x14:dxf>
          </x14:cfRule>
          <xm:sqref>G110 G95 G100 G105</xm:sqref>
        </x14:conditionalFormatting>
        <x14:conditionalFormatting xmlns:xm="http://schemas.microsoft.com/office/excel/2006/main">
          <x14:cfRule type="containsBlanks" priority="265" stopIfTrue="1" id="{CD9E78A0-61D4-4738-9100-46E8368EEB6D}">
            <xm:f>LEN(TRIM('Comp loc - Cover'!#REF!))=0</xm:f>
            <x14:dxf/>
          </x14:cfRule>
          <x14:cfRule type="cellIs" priority="266" operator="greaterThanOrEqual" id="{369A7D12-29BF-426C-B511-615E89D7F534}">
            <xm:f>'Comp loc - Cover'!#REF!</xm:f>
            <x14:dxf>
              <font>
                <color auto="1"/>
              </font>
              <fill>
                <patternFill>
                  <bgColor rgb="FFFFC000"/>
                </patternFill>
              </fill>
            </x14:dxf>
          </x14:cfRule>
          <x14:cfRule type="cellIs" priority="267" operator="greaterThanOrEqual" id="{971592A2-BD62-49AE-B9DD-B1E31D8F9705}">
            <xm:f>'Comp loc - Cover'!#REF!</xm:f>
            <x14:dxf>
              <font>
                <color auto="1"/>
              </font>
              <fill>
                <patternFill>
                  <bgColor theme="7" tint="0.59996337778862885"/>
                </patternFill>
              </fill>
            </x14:dxf>
          </x14:cfRule>
          <xm:sqref>O110 O95 O100 O105</xm:sqref>
        </x14:conditionalFormatting>
        <x14:conditionalFormatting xmlns:xm="http://schemas.microsoft.com/office/excel/2006/main">
          <x14:cfRule type="containsBlanks" priority="22" stopIfTrue="1" id="{FC427F0D-6EEF-4ACF-8BB9-D404C9D896E1}">
            <xm:f>LEN(TRIM('Comp loc - Cover'!#REF!))=0</xm:f>
            <x14:dxf/>
          </x14:cfRule>
          <x14:cfRule type="cellIs" priority="23" operator="greaterThanOrEqual" id="{2C673B29-B0FD-4AED-BC04-D1BBEC6482B1}">
            <xm:f>'Comp loc - Cover'!#REF!</xm:f>
            <x14:dxf>
              <font>
                <color auto="1"/>
              </font>
              <fill>
                <patternFill>
                  <bgColor rgb="FFFFC000"/>
                </patternFill>
              </fill>
            </x14:dxf>
          </x14:cfRule>
          <x14:cfRule type="cellIs" priority="24" operator="greaterThanOrEqual" id="{DAA860FB-3629-4266-B70C-EEAD5CA92966}">
            <xm:f>'Comp loc - Cover'!#REF!</xm:f>
            <x14:dxf>
              <font>
                <color auto="1"/>
              </font>
              <fill>
                <patternFill>
                  <bgColor theme="7" tint="0.59996337778862885"/>
                </patternFill>
              </fill>
            </x14:dxf>
          </x14:cfRule>
          <xm:sqref>I5</xm:sqref>
        </x14:conditionalFormatting>
        <x14:conditionalFormatting xmlns:xm="http://schemas.microsoft.com/office/excel/2006/main">
          <x14:cfRule type="containsBlanks" priority="19" stopIfTrue="1" id="{60A6D669-374C-4BF9-B06B-11DD289EF58D}">
            <xm:f>LEN(TRIM('Comp loc - Cover'!#REF!))=0</xm:f>
            <x14:dxf/>
          </x14:cfRule>
          <x14:cfRule type="cellIs" priority="20" operator="greaterThanOrEqual" id="{7A740A6E-08D3-48C0-B4E5-B3A426E2CDF1}">
            <xm:f>'Comp loc - Cover'!#REF!</xm:f>
            <x14:dxf>
              <font>
                <color auto="1"/>
              </font>
              <fill>
                <patternFill>
                  <bgColor rgb="FFFFC000"/>
                </patternFill>
              </fill>
            </x14:dxf>
          </x14:cfRule>
          <x14:cfRule type="cellIs" priority="21" operator="greaterThanOrEqual" id="{A7797194-BBA7-4BA7-8A92-AE577BC2B427}">
            <xm:f>'Comp loc - Cover'!#REF!</xm:f>
            <x14:dxf>
              <font>
                <color auto="1"/>
              </font>
              <fill>
                <patternFill>
                  <bgColor theme="7" tint="0.59996337778862885"/>
                </patternFill>
              </fill>
            </x14:dxf>
          </x14:cfRule>
          <xm:sqref>K5</xm:sqref>
        </x14:conditionalFormatting>
        <x14:conditionalFormatting xmlns:xm="http://schemas.microsoft.com/office/excel/2006/main">
          <x14:cfRule type="containsBlanks" priority="16" stopIfTrue="1" id="{5D319F3E-CB5D-490C-A1D5-B63F0EFF98E5}">
            <xm:f>LEN(TRIM('Comp loc - Cover'!#REF!))=0</xm:f>
            <x14:dxf/>
          </x14:cfRule>
          <x14:cfRule type="cellIs" priority="17" operator="greaterThanOrEqual" id="{EA2C8C9B-3000-41B4-83A0-1ECF06B05BD1}">
            <xm:f>'Comp loc - Cover'!#REF!</xm:f>
            <x14:dxf>
              <font>
                <color auto="1"/>
              </font>
              <fill>
                <patternFill>
                  <bgColor rgb="FFFFC000"/>
                </patternFill>
              </fill>
            </x14:dxf>
          </x14:cfRule>
          <x14:cfRule type="cellIs" priority="18" operator="greaterThanOrEqual" id="{A031FA06-808D-4895-863B-1F9A0D9D97D6}">
            <xm:f>'Comp loc - Cover'!#REF!</xm:f>
            <x14:dxf>
              <font>
                <color auto="1"/>
              </font>
              <fill>
                <patternFill>
                  <bgColor theme="7" tint="0.59996337778862885"/>
                </patternFill>
              </fill>
            </x14:dxf>
          </x14:cfRule>
          <xm:sqref>E5</xm:sqref>
        </x14:conditionalFormatting>
        <x14:conditionalFormatting xmlns:xm="http://schemas.microsoft.com/office/excel/2006/main">
          <x14:cfRule type="containsBlanks" priority="13" stopIfTrue="1" id="{249E907B-4AE3-4BCA-A4C8-C7291F6E40FE}">
            <xm:f>LEN(TRIM('Comp loc - Cover'!#REF!))=0</xm:f>
            <x14:dxf/>
          </x14:cfRule>
          <x14:cfRule type="cellIs" priority="14" operator="greaterThanOrEqual" id="{C7DD0022-37B8-4CD3-8E18-81D725C452BF}">
            <xm:f>'Comp loc - Cover'!#REF!</xm:f>
            <x14:dxf>
              <font>
                <color auto="1"/>
              </font>
              <fill>
                <patternFill>
                  <bgColor rgb="FFFFC000"/>
                </patternFill>
              </fill>
            </x14:dxf>
          </x14:cfRule>
          <x14:cfRule type="cellIs" priority="15" operator="greaterThanOrEqual" id="{DB9EE63F-7A87-47FB-B45D-526904371DFA}">
            <xm:f>'Comp loc - Cover'!#REF!</xm:f>
            <x14:dxf>
              <font>
                <color auto="1"/>
              </font>
              <fill>
                <patternFill>
                  <bgColor theme="7" tint="0.59996337778862885"/>
                </patternFill>
              </fill>
            </x14:dxf>
          </x14:cfRule>
          <xm:sqref>Q5</xm:sqref>
        </x14:conditionalFormatting>
        <x14:conditionalFormatting xmlns:xm="http://schemas.microsoft.com/office/excel/2006/main">
          <x14:cfRule type="containsBlanks" priority="10" stopIfTrue="1" id="{0E2F8F97-13A0-44C4-B1E1-DB9559C6DF0E}">
            <xm:f>LEN(TRIM('Comp loc - Cover'!#REF!))=0</xm:f>
            <x14:dxf/>
          </x14:cfRule>
          <x14:cfRule type="cellIs" priority="11" operator="greaterThanOrEqual" id="{4FEAADFF-BB85-4824-9F30-880DA78EA66C}">
            <xm:f>'Comp loc - Cover'!#REF!</xm:f>
            <x14:dxf>
              <font>
                <color auto="1"/>
              </font>
              <fill>
                <patternFill>
                  <bgColor rgb="FFFFC000"/>
                </patternFill>
              </fill>
            </x14:dxf>
          </x14:cfRule>
          <x14:cfRule type="cellIs" priority="12" operator="greaterThanOrEqual" id="{A65B0F88-0ED4-4AEA-8F4C-0E26C7A07C2D}">
            <xm:f>'Comp loc - Cover'!#REF!</xm:f>
            <x14:dxf>
              <font>
                <color auto="1"/>
              </font>
              <fill>
                <patternFill>
                  <bgColor theme="7" tint="0.59996337778862885"/>
                </patternFill>
              </fill>
            </x14:dxf>
          </x14:cfRule>
          <xm:sqref>S5</xm:sqref>
        </x14:conditionalFormatting>
        <x14:conditionalFormatting xmlns:xm="http://schemas.microsoft.com/office/excel/2006/main">
          <x14:cfRule type="containsBlanks" priority="7" stopIfTrue="1" id="{2B89141B-12FC-4383-B783-2C91A45B14B9}">
            <xm:f>LEN(TRIM('Comp loc - Cover'!#REF!))=0</xm:f>
            <x14:dxf/>
          </x14:cfRule>
          <x14:cfRule type="cellIs" priority="8" operator="greaterThanOrEqual" id="{D558AA60-361D-4898-87A9-5990A156D3D5}">
            <xm:f>'Comp loc - Cover'!#REF!</xm:f>
            <x14:dxf>
              <font>
                <color auto="1"/>
              </font>
              <fill>
                <patternFill>
                  <bgColor rgb="FFFFC000"/>
                </patternFill>
              </fill>
            </x14:dxf>
          </x14:cfRule>
          <x14:cfRule type="cellIs" priority="9" operator="greaterThanOrEqual" id="{57B786CF-CF17-4084-97EF-38EECB225878}">
            <xm:f>'Comp loc - Cover'!#REF!</xm:f>
            <x14:dxf>
              <font>
                <color auto="1"/>
              </font>
              <fill>
                <patternFill>
                  <bgColor theme="7" tint="0.59996337778862885"/>
                </patternFill>
              </fill>
            </x14:dxf>
          </x14:cfRule>
          <xm:sqref>M5</xm:sqref>
        </x14:conditionalFormatting>
        <x14:conditionalFormatting xmlns:xm="http://schemas.microsoft.com/office/excel/2006/main">
          <x14:cfRule type="containsBlanks" priority="4" stopIfTrue="1" id="{C70E53DA-AD8B-49D6-8AB1-30864144EA36}">
            <xm:f>LEN(TRIM('Comp loc - Cover'!#REF!))=0</xm:f>
            <x14:dxf/>
          </x14:cfRule>
          <x14:cfRule type="cellIs" priority="5" operator="greaterThanOrEqual" id="{EC5F6573-D747-4F08-84D4-2C6F17698E24}">
            <xm:f>'Comp loc - Cover'!#REF!</xm:f>
            <x14:dxf>
              <font>
                <color auto="1"/>
              </font>
              <fill>
                <patternFill>
                  <bgColor rgb="FFFFC000"/>
                </patternFill>
              </fill>
            </x14:dxf>
          </x14:cfRule>
          <x14:cfRule type="cellIs" priority="6" operator="greaterThanOrEqual" id="{36559E5B-6D28-4C9A-B7AB-CDF1750C77E2}">
            <xm:f>'Comp loc - Cover'!#REF!</xm:f>
            <x14:dxf>
              <font>
                <color auto="1"/>
              </font>
              <fill>
                <patternFill>
                  <bgColor theme="7" tint="0.59996337778862885"/>
                </patternFill>
              </fill>
            </x14:dxf>
          </x14:cfRule>
          <xm:sqref>G5</xm:sqref>
        </x14:conditionalFormatting>
        <x14:conditionalFormatting xmlns:xm="http://schemas.microsoft.com/office/excel/2006/main">
          <x14:cfRule type="containsBlanks" priority="1" stopIfTrue="1" id="{1FE02C99-FD7E-494F-9B4B-47F462FE6784}">
            <xm:f>LEN(TRIM('Comp loc - Cover'!#REF!))=0</xm:f>
            <x14:dxf/>
          </x14:cfRule>
          <x14:cfRule type="cellIs" priority="2" operator="greaterThanOrEqual" id="{EC17D1BF-358F-478F-9670-EBCBD7503B14}">
            <xm:f>'Comp loc - Cover'!#REF!</xm:f>
            <x14:dxf>
              <font>
                <color auto="1"/>
              </font>
              <fill>
                <patternFill>
                  <bgColor rgb="FFFFC000"/>
                </patternFill>
              </fill>
            </x14:dxf>
          </x14:cfRule>
          <x14:cfRule type="cellIs" priority="3" operator="greaterThanOrEqual" id="{67370F4E-E364-4F01-86B1-DB57F9E4CA1B}">
            <xm:f>'Comp loc - Cover'!#REF!</xm:f>
            <x14:dxf>
              <font>
                <color auto="1"/>
              </font>
              <fill>
                <patternFill>
                  <bgColor theme="7" tint="0.59996337778862885"/>
                </patternFill>
              </fill>
            </x14:dxf>
          </x14:cfRule>
          <xm:sqref>O5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CCF5C-0818-4437-9596-245EB512A7F8}">
  <sheetPr codeName="Sheet14"/>
  <dimension ref="A1:AF111"/>
  <sheetViews>
    <sheetView topLeftCell="B1" zoomScaleNormal="100" workbookViewId="0">
      <pane ySplit="4" topLeftCell="A98" activePane="bottomLeft" state="frozen"/>
      <selection pane="bottomLeft" sqref="A1:T1"/>
    </sheetView>
  </sheetViews>
  <sheetFormatPr defaultColWidth="9.109375" defaultRowHeight="13.2"/>
  <cols>
    <col min="1" max="1" width="0" style="27" hidden="1" customWidth="1"/>
    <col min="2" max="2" width="15.77734375" style="37" customWidth="1"/>
    <col min="3" max="3" width="15.77734375" style="6" customWidth="1"/>
    <col min="4" max="4" width="9.21875" style="22" customWidth="1"/>
    <col min="5" max="19" width="5.77734375" style="31" customWidth="1"/>
    <col min="20" max="20" width="5.77734375" style="251" customWidth="1"/>
    <col min="21" max="16384" width="9.109375" style="27"/>
  </cols>
  <sheetData>
    <row r="1" spans="1:20" ht="30" customHeight="1" thickBot="1">
      <c r="A1" s="500" t="s">
        <v>551</v>
      </c>
      <c r="B1" s="500"/>
      <c r="C1" s="500"/>
      <c r="D1" s="500"/>
      <c r="E1" s="500"/>
      <c r="F1" s="500"/>
      <c r="G1" s="500"/>
      <c r="H1" s="500"/>
      <c r="I1" s="500"/>
      <c r="J1" s="500"/>
      <c r="K1" s="500"/>
      <c r="L1" s="500"/>
      <c r="M1" s="500"/>
      <c r="N1" s="500"/>
      <c r="O1" s="500"/>
      <c r="P1" s="500"/>
      <c r="Q1" s="500"/>
      <c r="R1" s="500"/>
      <c r="S1" s="500"/>
      <c r="T1" s="500"/>
    </row>
    <row r="2" spans="1:20" s="163" customFormat="1" ht="19.95" customHeight="1">
      <c r="B2" s="1" t="s">
        <v>0</v>
      </c>
      <c r="C2" s="462" t="s">
        <v>505</v>
      </c>
      <c r="D2" s="160" t="s">
        <v>21</v>
      </c>
      <c r="E2" s="477" t="s">
        <v>82</v>
      </c>
      <c r="F2" s="478"/>
      <c r="G2" s="478"/>
      <c r="H2" s="478"/>
      <c r="I2" s="478"/>
      <c r="J2" s="478"/>
      <c r="K2" s="478"/>
      <c r="L2" s="478"/>
      <c r="M2" s="478"/>
      <c r="N2" s="478"/>
      <c r="O2" s="478"/>
      <c r="P2" s="478"/>
      <c r="Q2" s="478"/>
      <c r="R2" s="478"/>
      <c r="S2" s="478"/>
      <c r="T2" s="479"/>
    </row>
    <row r="3" spans="1:20" s="163" customFormat="1" ht="19.95" customHeight="1">
      <c r="B3" s="13"/>
      <c r="C3" s="162"/>
      <c r="D3" s="162"/>
      <c r="E3" s="480" t="s">
        <v>85</v>
      </c>
      <c r="F3" s="482"/>
      <c r="G3" s="482"/>
      <c r="H3" s="482"/>
      <c r="I3" s="482"/>
      <c r="J3" s="482"/>
      <c r="K3" s="482"/>
      <c r="L3" s="482"/>
      <c r="M3" s="480" t="s">
        <v>81</v>
      </c>
      <c r="N3" s="482"/>
      <c r="O3" s="482"/>
      <c r="P3" s="482"/>
      <c r="Q3" s="482"/>
      <c r="R3" s="482"/>
      <c r="S3" s="482"/>
      <c r="T3" s="501"/>
    </row>
    <row r="4" spans="1:20" s="163" customFormat="1" ht="19.8" customHeight="1" thickBot="1">
      <c r="B4" s="2"/>
      <c r="C4" s="161"/>
      <c r="D4" s="161"/>
      <c r="E4" s="480" t="s">
        <v>428</v>
      </c>
      <c r="F4" s="481"/>
      <c r="G4" s="482" t="s">
        <v>427</v>
      </c>
      <c r="H4" s="481"/>
      <c r="I4" s="482" t="s">
        <v>426</v>
      </c>
      <c r="J4" s="481"/>
      <c r="K4" s="482" t="s">
        <v>425</v>
      </c>
      <c r="L4" s="481"/>
      <c r="M4" s="480" t="s">
        <v>428</v>
      </c>
      <c r="N4" s="481"/>
      <c r="O4" s="482" t="s">
        <v>427</v>
      </c>
      <c r="P4" s="481"/>
      <c r="Q4" s="482" t="s">
        <v>426</v>
      </c>
      <c r="R4" s="481"/>
      <c r="S4" s="482" t="s">
        <v>425</v>
      </c>
      <c r="T4" s="484"/>
    </row>
    <row r="5" spans="1:20" s="181" customFormat="1">
      <c r="B5" s="387" t="s">
        <v>447</v>
      </c>
      <c r="C5" s="402"/>
      <c r="D5" s="402"/>
      <c r="E5" s="242"/>
      <c r="F5" s="192"/>
      <c r="G5" s="242"/>
      <c r="H5" s="192"/>
      <c r="I5" s="243"/>
      <c r="J5" s="193"/>
      <c r="K5" s="243"/>
      <c r="L5" s="193"/>
      <c r="M5" s="243"/>
      <c r="N5" s="193"/>
      <c r="O5" s="243"/>
      <c r="P5" s="193"/>
      <c r="Q5" s="243"/>
      <c r="R5" s="193"/>
      <c r="S5" s="243"/>
      <c r="T5" s="193"/>
    </row>
    <row r="6" spans="1:20">
      <c r="A6" s="3" t="s">
        <v>322</v>
      </c>
      <c r="B6" s="339" t="str">
        <f t="shared" ref="B6:B53" si="0">VLOOKUP(A6,VL_CCVT,4,FALSE)</f>
        <v>Impact</v>
      </c>
      <c r="C6" s="164" t="str">
        <f t="shared" ref="C6:C53" si="1">VLOOKUP(A6,VL_CCVT,3,FALSE)</f>
        <v>Collards</v>
      </c>
      <c r="D6" s="165" t="str">
        <f t="shared" ref="D6:D53" si="2">VLOOKUP(A6,VL_CCVT,2,FALSE)</f>
        <v>Brassica</v>
      </c>
      <c r="E6" s="260">
        <v>19.777777777777771</v>
      </c>
      <c r="F6" s="169" t="s">
        <v>112</v>
      </c>
      <c r="G6" s="260">
        <v>24.333333333333346</v>
      </c>
      <c r="H6" s="169" t="s">
        <v>191</v>
      </c>
      <c r="I6" s="260">
        <v>10.000000000000002</v>
      </c>
      <c r="J6" s="169" t="s">
        <v>154</v>
      </c>
      <c r="K6" s="260">
        <v>24.999999999999986</v>
      </c>
      <c r="L6" s="169" t="s">
        <v>231</v>
      </c>
      <c r="M6" s="260">
        <v>23.666666666666679</v>
      </c>
      <c r="N6" s="169" t="s">
        <v>136</v>
      </c>
      <c r="O6" s="260">
        <v>25</v>
      </c>
      <c r="P6" s="169" t="s">
        <v>107</v>
      </c>
      <c r="Q6" s="260">
        <v>12.999999999999995</v>
      </c>
      <c r="R6" s="169" t="s">
        <v>207</v>
      </c>
      <c r="S6" s="260">
        <v>33</v>
      </c>
      <c r="T6" s="169" t="s">
        <v>169</v>
      </c>
    </row>
    <row r="7" spans="1:20">
      <c r="A7" s="3" t="s">
        <v>323</v>
      </c>
      <c r="B7" s="340" t="str">
        <f>VLOOKUP(A7,VL_CCVT,4,FALSE)</f>
        <v>Extender</v>
      </c>
      <c r="C7" s="28" t="str">
        <f>VLOOKUP(A7,VL_CCVT,3,FALSE)</f>
        <v>Hyb. Brassica</v>
      </c>
      <c r="D7" s="29" t="str">
        <f>VLOOKUP(A7,VL_CCVT,2,FALSE)</f>
        <v>Brassica</v>
      </c>
      <c r="E7" s="261">
        <v>3.8888888888888964</v>
      </c>
      <c r="F7" s="167" t="s">
        <v>151</v>
      </c>
      <c r="G7" s="261">
        <v>2.6666666666666732</v>
      </c>
      <c r="H7" s="167" t="s">
        <v>230</v>
      </c>
      <c r="I7" s="261">
        <v>2.6666666666666661</v>
      </c>
      <c r="J7" s="167" t="s">
        <v>252</v>
      </c>
      <c r="K7" s="261">
        <v>6.3333333333333304</v>
      </c>
      <c r="L7" s="167" t="s">
        <v>99</v>
      </c>
      <c r="M7" s="261">
        <v>20.555555555555557</v>
      </c>
      <c r="N7" s="167" t="s">
        <v>95</v>
      </c>
      <c r="O7" s="261">
        <v>28.333333333333332</v>
      </c>
      <c r="P7" s="167" t="s">
        <v>169</v>
      </c>
      <c r="Q7" s="261">
        <v>1.6666666666666643</v>
      </c>
      <c r="R7" s="167" t="s">
        <v>230</v>
      </c>
      <c r="S7" s="261">
        <v>31.666666666666664</v>
      </c>
      <c r="T7" s="167" t="s">
        <v>117</v>
      </c>
    </row>
    <row r="8" spans="1:20">
      <c r="A8" s="3" t="s">
        <v>318</v>
      </c>
      <c r="B8" s="339" t="str">
        <f t="shared" si="0"/>
        <v>Viva</v>
      </c>
      <c r="C8" s="164" t="str">
        <f t="shared" si="1"/>
        <v>Hyb. Brassica</v>
      </c>
      <c r="D8" s="165" t="str">
        <f t="shared" si="2"/>
        <v>Brassica</v>
      </c>
      <c r="E8" s="260">
        <v>24.611111111111118</v>
      </c>
      <c r="F8" s="169" t="s">
        <v>133</v>
      </c>
      <c r="G8" s="260">
        <v>24.333333333333339</v>
      </c>
      <c r="H8" s="169" t="s">
        <v>191</v>
      </c>
      <c r="I8" s="260">
        <v>13.166666666666671</v>
      </c>
      <c r="J8" s="169" t="s">
        <v>136</v>
      </c>
      <c r="K8" s="260">
        <v>36.333333333333307</v>
      </c>
      <c r="L8" s="169" t="s">
        <v>214</v>
      </c>
      <c r="M8" s="260">
        <v>31.444444444444454</v>
      </c>
      <c r="N8" s="169" t="s">
        <v>140</v>
      </c>
      <c r="O8" s="260">
        <v>33.666666666666664</v>
      </c>
      <c r="P8" s="169" t="s">
        <v>112</v>
      </c>
      <c r="Q8" s="260">
        <v>12.999999999999996</v>
      </c>
      <c r="R8" s="169" t="s">
        <v>207</v>
      </c>
      <c r="S8" s="260">
        <v>47.666666666666657</v>
      </c>
      <c r="T8" s="169" t="s">
        <v>166</v>
      </c>
    </row>
    <row r="9" spans="1:20">
      <c r="A9" s="3" t="s">
        <v>326</v>
      </c>
      <c r="B9" s="340" t="str">
        <f t="shared" si="0"/>
        <v>Vivant</v>
      </c>
      <c r="C9" s="28" t="str">
        <f t="shared" si="1"/>
        <v>Hyb. Brassica</v>
      </c>
      <c r="D9" s="29" t="str">
        <f t="shared" si="2"/>
        <v>Brassica</v>
      </c>
      <c r="E9" s="261">
        <v>12.944444444444454</v>
      </c>
      <c r="F9" s="167" t="s">
        <v>157</v>
      </c>
      <c r="G9" s="261">
        <v>13.333333333333339</v>
      </c>
      <c r="H9" s="167" t="s">
        <v>184</v>
      </c>
      <c r="I9" s="261">
        <v>5.4999999999999991</v>
      </c>
      <c r="J9" s="167" t="s">
        <v>121</v>
      </c>
      <c r="K9" s="261">
        <v>19.999999999999986</v>
      </c>
      <c r="L9" s="167" t="s">
        <v>217</v>
      </c>
      <c r="M9" s="261">
        <v>22.222222222222232</v>
      </c>
      <c r="N9" s="167" t="s">
        <v>160</v>
      </c>
      <c r="O9" s="261">
        <v>27</v>
      </c>
      <c r="P9" s="167" t="s">
        <v>379</v>
      </c>
      <c r="Q9" s="261">
        <v>5.3333333333333321</v>
      </c>
      <c r="R9" s="167" t="s">
        <v>366</v>
      </c>
      <c r="S9" s="261">
        <v>34.333333333333336</v>
      </c>
      <c r="T9" s="167" t="s">
        <v>102</v>
      </c>
    </row>
    <row r="10" spans="1:20">
      <c r="A10" s="3" t="s">
        <v>310</v>
      </c>
      <c r="B10" s="339" t="str">
        <f t="shared" si="0"/>
        <v>Aerifi</v>
      </c>
      <c r="C10" s="164" t="str">
        <f t="shared" si="1"/>
        <v>Radish</v>
      </c>
      <c r="D10" s="165" t="str">
        <f t="shared" si="2"/>
        <v>Brassica</v>
      </c>
      <c r="E10" s="260">
        <v>18.111111111111111</v>
      </c>
      <c r="F10" s="169" t="s">
        <v>102</v>
      </c>
      <c r="G10" s="260">
        <v>21.000000000000007</v>
      </c>
      <c r="H10" s="169" t="s">
        <v>97</v>
      </c>
      <c r="I10" s="260">
        <v>4.9999999999999991</v>
      </c>
      <c r="J10" s="169" t="s">
        <v>408</v>
      </c>
      <c r="K10" s="260">
        <v>28.333333333333314</v>
      </c>
      <c r="L10" s="169" t="s">
        <v>185</v>
      </c>
      <c r="M10" s="260">
        <v>18.666666666666679</v>
      </c>
      <c r="N10" s="169" t="s">
        <v>120</v>
      </c>
      <c r="O10" s="260">
        <v>26</v>
      </c>
      <c r="P10" s="169" t="s">
        <v>336</v>
      </c>
      <c r="Q10" s="260">
        <v>2</v>
      </c>
      <c r="R10" s="169" t="s">
        <v>230</v>
      </c>
      <c r="S10" s="260">
        <v>28.000000000000007</v>
      </c>
      <c r="T10" s="169" t="s">
        <v>418</v>
      </c>
    </row>
    <row r="11" spans="1:20">
      <c r="A11" s="3" t="s">
        <v>313</v>
      </c>
      <c r="B11" s="340" t="str">
        <f t="shared" si="0"/>
        <v>Digger</v>
      </c>
      <c r="C11" s="28" t="str">
        <f t="shared" si="1"/>
        <v>Radish</v>
      </c>
      <c r="D11" s="29" t="str">
        <f t="shared" si="2"/>
        <v>Brassica</v>
      </c>
      <c r="E11" s="261">
        <v>19.388888888888889</v>
      </c>
      <c r="F11" s="167" t="s">
        <v>125</v>
      </c>
      <c r="G11" s="261">
        <v>18.666666666666671</v>
      </c>
      <c r="H11" s="167" t="s">
        <v>183</v>
      </c>
      <c r="I11" s="261">
        <v>10.500000000000002</v>
      </c>
      <c r="J11" s="167" t="s">
        <v>142</v>
      </c>
      <c r="K11" s="261">
        <v>28.999999999999979</v>
      </c>
      <c r="L11" s="167" t="s">
        <v>102</v>
      </c>
      <c r="M11" s="261">
        <v>18.222222222222225</v>
      </c>
      <c r="N11" s="167" t="s">
        <v>126</v>
      </c>
      <c r="O11" s="261">
        <v>25.999999999999996</v>
      </c>
      <c r="P11" s="167" t="s">
        <v>336</v>
      </c>
      <c r="Q11" s="261">
        <v>4.6666666666666607</v>
      </c>
      <c r="R11" s="167" t="s">
        <v>366</v>
      </c>
      <c r="S11" s="261">
        <v>24.000000000000007</v>
      </c>
      <c r="T11" s="167" t="s">
        <v>337</v>
      </c>
    </row>
    <row r="12" spans="1:20">
      <c r="A12" s="3" t="s">
        <v>305</v>
      </c>
      <c r="B12" s="339" t="str">
        <f t="shared" si="0"/>
        <v>SERALPHA</v>
      </c>
      <c r="C12" s="164" t="str">
        <f t="shared" si="1"/>
        <v>Radish</v>
      </c>
      <c r="D12" s="165" t="str">
        <f t="shared" si="2"/>
        <v>Brassica</v>
      </c>
      <c r="E12" s="260">
        <v>17.944444444444454</v>
      </c>
      <c r="F12" s="169" t="s">
        <v>102</v>
      </c>
      <c r="G12" s="260">
        <v>21.000000000000011</v>
      </c>
      <c r="H12" s="169" t="s">
        <v>97</v>
      </c>
      <c r="I12" s="260">
        <v>7.8333333333333348</v>
      </c>
      <c r="J12" s="169" t="s">
        <v>202</v>
      </c>
      <c r="K12" s="260">
        <v>24.999999999999979</v>
      </c>
      <c r="L12" s="169" t="s">
        <v>231</v>
      </c>
      <c r="M12" s="260">
        <v>17.333333333333346</v>
      </c>
      <c r="N12" s="169" t="s">
        <v>103</v>
      </c>
      <c r="O12" s="260">
        <v>25.999999999999996</v>
      </c>
      <c r="P12" s="169" t="s">
        <v>336</v>
      </c>
      <c r="Q12" s="260">
        <v>0.99999999999999289</v>
      </c>
      <c r="R12" s="169" t="s">
        <v>246</v>
      </c>
      <c r="S12" s="260">
        <v>25.000000000000007</v>
      </c>
      <c r="T12" s="169" t="s">
        <v>346</v>
      </c>
    </row>
    <row r="13" spans="1:20">
      <c r="A13" s="3" t="s">
        <v>306</v>
      </c>
      <c r="B13" s="340" t="str">
        <f t="shared" si="0"/>
        <v>SERWF19</v>
      </c>
      <c r="C13" s="28" t="str">
        <f t="shared" si="1"/>
        <v>Radish</v>
      </c>
      <c r="D13" s="29" t="str">
        <f t="shared" si="2"/>
        <v>Brassica</v>
      </c>
      <c r="E13" s="261">
        <v>19.000000000000014</v>
      </c>
      <c r="F13" s="167" t="s">
        <v>102</v>
      </c>
      <c r="G13" s="261">
        <v>22.666666666666682</v>
      </c>
      <c r="H13" s="167" t="s">
        <v>102</v>
      </c>
      <c r="I13" s="261">
        <v>3.3333333333333321</v>
      </c>
      <c r="J13" s="167" t="s">
        <v>252</v>
      </c>
      <c r="K13" s="261">
        <v>30.999999999999972</v>
      </c>
      <c r="L13" s="167" t="s">
        <v>197</v>
      </c>
      <c r="M13" s="261">
        <v>17.111111111111125</v>
      </c>
      <c r="N13" s="167" t="s">
        <v>103</v>
      </c>
      <c r="O13" s="261">
        <v>23.666666666666671</v>
      </c>
      <c r="P13" s="167" t="s">
        <v>344</v>
      </c>
      <c r="Q13" s="261">
        <v>0.99999999999999289</v>
      </c>
      <c r="R13" s="167" t="s">
        <v>246</v>
      </c>
      <c r="S13" s="261">
        <v>26.666666666666675</v>
      </c>
      <c r="T13" s="167" t="s">
        <v>371</v>
      </c>
    </row>
    <row r="14" spans="1:20">
      <c r="A14" s="3" t="s">
        <v>314</v>
      </c>
      <c r="B14" s="339" t="str">
        <f t="shared" si="0"/>
        <v>Smart</v>
      </c>
      <c r="C14" s="164" t="str">
        <f t="shared" si="1"/>
        <v>Radish</v>
      </c>
      <c r="D14" s="165" t="str">
        <f t="shared" si="2"/>
        <v>Brassica</v>
      </c>
      <c r="E14" s="260">
        <v>20.722222222222229</v>
      </c>
      <c r="F14" s="169" t="s">
        <v>112</v>
      </c>
      <c r="G14" s="260">
        <v>22.000000000000011</v>
      </c>
      <c r="H14" s="169" t="s">
        <v>102</v>
      </c>
      <c r="I14" s="260">
        <v>6.1666666666666661</v>
      </c>
      <c r="J14" s="169" t="s">
        <v>355</v>
      </c>
      <c r="K14" s="260">
        <v>33.999999999999979</v>
      </c>
      <c r="L14" s="169" t="s">
        <v>191</v>
      </c>
      <c r="M14" s="260">
        <v>19.555555555555557</v>
      </c>
      <c r="N14" s="169" t="s">
        <v>113</v>
      </c>
      <c r="O14" s="260">
        <v>25.666666666666671</v>
      </c>
      <c r="P14" s="169" t="s">
        <v>336</v>
      </c>
      <c r="Q14" s="260">
        <v>3.6666666666666607</v>
      </c>
      <c r="R14" s="169" t="s">
        <v>218</v>
      </c>
      <c r="S14" s="260">
        <v>29.333333333333339</v>
      </c>
      <c r="T14" s="169" t="s">
        <v>384</v>
      </c>
    </row>
    <row r="15" spans="1:20">
      <c r="A15" s="3" t="s">
        <v>317</v>
      </c>
      <c r="B15" s="340" t="str">
        <f t="shared" si="0"/>
        <v>Driller</v>
      </c>
      <c r="C15" s="28" t="str">
        <f t="shared" si="1"/>
        <v>Radish</v>
      </c>
      <c r="D15" s="29" t="str">
        <f t="shared" si="2"/>
        <v>Brassica</v>
      </c>
      <c r="E15" s="261">
        <v>24.611111111111125</v>
      </c>
      <c r="F15" s="167" t="s">
        <v>133</v>
      </c>
      <c r="G15" s="261">
        <v>26.000000000000011</v>
      </c>
      <c r="H15" s="167" t="s">
        <v>174</v>
      </c>
      <c r="I15" s="261">
        <v>5.1666666666666661</v>
      </c>
      <c r="J15" s="167" t="s">
        <v>244</v>
      </c>
      <c r="K15" s="261">
        <v>42.666666666666643</v>
      </c>
      <c r="L15" s="167" t="s">
        <v>161</v>
      </c>
      <c r="M15" s="261">
        <v>22.888888888888896</v>
      </c>
      <c r="N15" s="167" t="s">
        <v>132</v>
      </c>
      <c r="O15" s="261">
        <v>28</v>
      </c>
      <c r="P15" s="167" t="s">
        <v>169</v>
      </c>
      <c r="Q15" s="261">
        <v>10.666666666666661</v>
      </c>
      <c r="R15" s="167" t="s">
        <v>98</v>
      </c>
      <c r="S15" s="261">
        <v>30.000000000000004</v>
      </c>
      <c r="T15" s="167" t="s">
        <v>107</v>
      </c>
    </row>
    <row r="16" spans="1:20">
      <c r="A16" s="3" t="s">
        <v>319</v>
      </c>
      <c r="B16" s="339" t="str">
        <f t="shared" si="0"/>
        <v>Jackpot </v>
      </c>
      <c r="C16" s="164" t="str">
        <f t="shared" si="1"/>
        <v>Turnip</v>
      </c>
      <c r="D16" s="165" t="str">
        <f t="shared" si="2"/>
        <v>Brassica</v>
      </c>
      <c r="E16" s="260">
        <v>21</v>
      </c>
      <c r="F16" s="169" t="s">
        <v>112</v>
      </c>
      <c r="G16" s="260">
        <v>21.666666666666682</v>
      </c>
      <c r="H16" s="169" t="s">
        <v>102</v>
      </c>
      <c r="I16" s="260">
        <v>17.000000000000004</v>
      </c>
      <c r="J16" s="169" t="s">
        <v>169</v>
      </c>
      <c r="K16" s="260">
        <v>24.333333333333321</v>
      </c>
      <c r="L16" s="169" t="s">
        <v>231</v>
      </c>
      <c r="M16" s="260">
        <v>23.777777777777779</v>
      </c>
      <c r="N16" s="169" t="s">
        <v>136</v>
      </c>
      <c r="O16" s="260">
        <v>27.333333333333332</v>
      </c>
      <c r="P16" s="169" t="s">
        <v>213</v>
      </c>
      <c r="Q16" s="260">
        <v>7.3333333333333321</v>
      </c>
      <c r="R16" s="169" t="s">
        <v>123</v>
      </c>
      <c r="S16" s="260">
        <v>36.666666666666664</v>
      </c>
      <c r="T16" s="169" t="s">
        <v>191</v>
      </c>
    </row>
    <row r="17" spans="1:32" s="181" customFormat="1">
      <c r="B17" s="388" t="s">
        <v>1</v>
      </c>
      <c r="C17" s="403"/>
      <c r="D17" s="417"/>
      <c r="E17" s="172">
        <f>AVERAGE(E6:E16)</f>
        <v>18.36363636363637</v>
      </c>
      <c r="F17" s="173"/>
      <c r="G17" s="172">
        <f>AVERAGE(G6:G16)</f>
        <v>19.787878787878796</v>
      </c>
      <c r="H17" s="173"/>
      <c r="I17" s="174">
        <f>AVERAGE(I6:I16)</f>
        <v>7.8484848484848495</v>
      </c>
      <c r="J17" s="175"/>
      <c r="K17" s="174">
        <f>AVERAGE(K6:K16)</f>
        <v>27.454545454545435</v>
      </c>
      <c r="L17" s="175"/>
      <c r="M17" s="174">
        <f>AVERAGE(M6:M16)</f>
        <v>21.404040404040408</v>
      </c>
      <c r="N17" s="175"/>
      <c r="O17" s="174">
        <f>AVERAGE(O6:O16)</f>
        <v>26.969696969696972</v>
      </c>
      <c r="P17" s="175"/>
      <c r="Q17" s="174">
        <f>AVERAGE(Q6:Q16)</f>
        <v>5.7575757575757516</v>
      </c>
      <c r="R17" s="175"/>
      <c r="S17" s="174">
        <f>AVERAGE(S6:S16)</f>
        <v>31.484848484848488</v>
      </c>
      <c r="T17" s="322"/>
    </row>
    <row r="18" spans="1:32" s="181" customFormat="1">
      <c r="B18" s="389" t="s">
        <v>429</v>
      </c>
      <c r="C18" s="404"/>
      <c r="D18" s="418"/>
      <c r="E18" s="177">
        <f>MIN(E6:E16)</f>
        <v>3.8888888888888964</v>
      </c>
      <c r="F18" s="179"/>
      <c r="G18" s="177">
        <f>MIN(G6:G16)</f>
        <v>2.6666666666666732</v>
      </c>
      <c r="H18" s="179"/>
      <c r="I18" s="178">
        <f>MIN(I6:I16)</f>
        <v>2.6666666666666661</v>
      </c>
      <c r="J18" s="180"/>
      <c r="K18" s="178">
        <f>MIN(K6:K16)</f>
        <v>6.3333333333333304</v>
      </c>
      <c r="L18" s="180"/>
      <c r="M18" s="178">
        <f>MIN(M6:M16)</f>
        <v>17.111111111111125</v>
      </c>
      <c r="N18" s="180"/>
      <c r="O18" s="178">
        <f>MIN(O6:O16)</f>
        <v>23.666666666666671</v>
      </c>
      <c r="P18" s="180"/>
      <c r="Q18" s="178">
        <f>MIN(Q6:Q16)</f>
        <v>0.99999999999999289</v>
      </c>
      <c r="R18" s="180"/>
      <c r="S18" s="178">
        <f>MIN(S6:S16)</f>
        <v>24.000000000000007</v>
      </c>
      <c r="T18" s="180"/>
    </row>
    <row r="19" spans="1:32" s="181" customFormat="1">
      <c r="B19" s="389" t="s">
        <v>430</v>
      </c>
      <c r="C19" s="404"/>
      <c r="D19" s="418"/>
      <c r="E19" s="177">
        <f>MAX(E6:E16)</f>
        <v>24.611111111111125</v>
      </c>
      <c r="F19" s="179"/>
      <c r="G19" s="177">
        <f>MAX(G6:G16)</f>
        <v>26.000000000000011</v>
      </c>
      <c r="H19" s="179"/>
      <c r="I19" s="178">
        <f>MAX(I6:I16)</f>
        <v>17.000000000000004</v>
      </c>
      <c r="J19" s="180"/>
      <c r="K19" s="178">
        <f>MAX(K6:K16)</f>
        <v>42.666666666666643</v>
      </c>
      <c r="L19" s="180"/>
      <c r="M19" s="178">
        <f>MAX(M6:M16)</f>
        <v>31.444444444444454</v>
      </c>
      <c r="N19" s="180"/>
      <c r="O19" s="178">
        <f>MAX(O6:O16)</f>
        <v>33.666666666666664</v>
      </c>
      <c r="P19" s="180"/>
      <c r="Q19" s="178">
        <f>MAX(Q6:Q16)</f>
        <v>12.999999999999996</v>
      </c>
      <c r="R19" s="180"/>
      <c r="S19" s="178">
        <f>MAX(S6:S16)</f>
        <v>47.666666666666657</v>
      </c>
      <c r="T19" s="180"/>
    </row>
    <row r="20" spans="1:32" s="181" customFormat="1" ht="13.8" thickBot="1">
      <c r="B20" s="390" t="s">
        <v>431</v>
      </c>
      <c r="C20" s="405"/>
      <c r="D20" s="419"/>
      <c r="E20" s="183">
        <f>E19-E18</f>
        <v>20.722222222222229</v>
      </c>
      <c r="F20" s="184"/>
      <c r="G20" s="183">
        <f>G19-G18</f>
        <v>23.333333333333336</v>
      </c>
      <c r="H20" s="184"/>
      <c r="I20" s="185">
        <f>I19-I18</f>
        <v>14.333333333333337</v>
      </c>
      <c r="J20" s="186"/>
      <c r="K20" s="185">
        <f>K19-K18</f>
        <v>36.333333333333314</v>
      </c>
      <c r="L20" s="186"/>
      <c r="M20" s="185">
        <f>M19-M18</f>
        <v>14.333333333333329</v>
      </c>
      <c r="N20" s="186"/>
      <c r="O20" s="185">
        <f>O19-O18</f>
        <v>9.9999999999999929</v>
      </c>
      <c r="P20" s="186"/>
      <c r="Q20" s="185">
        <f>Q19-Q18</f>
        <v>12.000000000000004</v>
      </c>
      <c r="R20" s="186"/>
      <c r="S20" s="185">
        <f>S19-S18</f>
        <v>23.66666666666665</v>
      </c>
      <c r="T20" s="186"/>
    </row>
    <row r="21" spans="1:32" s="248" customFormat="1" ht="45" customHeight="1">
      <c r="B21" s="486" t="s">
        <v>524</v>
      </c>
      <c r="C21" s="486"/>
      <c r="D21" s="486"/>
      <c r="E21" s="486"/>
      <c r="F21" s="486"/>
      <c r="G21" s="486"/>
      <c r="H21" s="486"/>
      <c r="I21" s="486"/>
      <c r="J21" s="486"/>
      <c r="K21" s="486"/>
      <c r="L21" s="486"/>
      <c r="M21" s="486"/>
      <c r="N21" s="486"/>
      <c r="O21" s="486"/>
      <c r="P21" s="486"/>
      <c r="Q21" s="486"/>
      <c r="R21" s="486"/>
      <c r="S21" s="486"/>
      <c r="T21" s="486"/>
      <c r="AF21" s="248" t="s">
        <v>3</v>
      </c>
    </row>
    <row r="22" spans="1:32" s="166" customFormat="1" ht="30" customHeight="1" thickBot="1">
      <c r="B22" s="500" t="s">
        <v>552</v>
      </c>
      <c r="C22" s="500"/>
      <c r="D22" s="500"/>
      <c r="E22" s="500"/>
      <c r="F22" s="500"/>
      <c r="G22" s="500"/>
      <c r="H22" s="500"/>
      <c r="I22" s="500"/>
      <c r="J22" s="500"/>
      <c r="K22" s="500"/>
      <c r="L22" s="500"/>
      <c r="M22" s="500"/>
      <c r="N22" s="500"/>
      <c r="O22" s="500"/>
      <c r="P22" s="500"/>
      <c r="Q22" s="500"/>
      <c r="R22" s="500"/>
      <c r="S22" s="500"/>
      <c r="T22" s="500"/>
    </row>
    <row r="23" spans="1:32" s="163" customFormat="1" ht="19.95" customHeight="1">
      <c r="A23" s="66"/>
      <c r="B23" s="1" t="s">
        <v>0</v>
      </c>
      <c r="C23" s="462" t="s">
        <v>505</v>
      </c>
      <c r="D23" s="160" t="s">
        <v>21</v>
      </c>
      <c r="E23" s="477" t="s">
        <v>82</v>
      </c>
      <c r="F23" s="478"/>
      <c r="G23" s="478"/>
      <c r="H23" s="478"/>
      <c r="I23" s="478"/>
      <c r="J23" s="478"/>
      <c r="K23" s="478"/>
      <c r="L23" s="478"/>
      <c r="M23" s="478"/>
      <c r="N23" s="478"/>
      <c r="O23" s="478"/>
      <c r="P23" s="478"/>
      <c r="Q23" s="478"/>
      <c r="R23" s="478"/>
      <c r="S23" s="478"/>
      <c r="T23" s="479"/>
    </row>
    <row r="24" spans="1:32" s="163" customFormat="1" ht="19.95" customHeight="1">
      <c r="A24" s="66"/>
      <c r="B24" s="13"/>
      <c r="C24" s="162"/>
      <c r="D24" s="162"/>
      <c r="E24" s="480" t="s">
        <v>85</v>
      </c>
      <c r="F24" s="482"/>
      <c r="G24" s="482"/>
      <c r="H24" s="482"/>
      <c r="I24" s="482"/>
      <c r="J24" s="482"/>
      <c r="K24" s="482"/>
      <c r="L24" s="482"/>
      <c r="M24" s="480" t="s">
        <v>81</v>
      </c>
      <c r="N24" s="482"/>
      <c r="O24" s="482"/>
      <c r="P24" s="482"/>
      <c r="Q24" s="482"/>
      <c r="R24" s="482"/>
      <c r="S24" s="482"/>
      <c r="T24" s="501"/>
    </row>
    <row r="25" spans="1:32" s="163" customFormat="1" ht="19.8" customHeight="1" thickBot="1">
      <c r="A25" s="66"/>
      <c r="B25" s="2"/>
      <c r="C25" s="161"/>
      <c r="D25" s="161"/>
      <c r="E25" s="480" t="s">
        <v>428</v>
      </c>
      <c r="F25" s="481"/>
      <c r="G25" s="482" t="s">
        <v>427</v>
      </c>
      <c r="H25" s="481"/>
      <c r="I25" s="482" t="s">
        <v>426</v>
      </c>
      <c r="J25" s="481"/>
      <c r="K25" s="482" t="s">
        <v>425</v>
      </c>
      <c r="L25" s="481"/>
      <c r="M25" s="480" t="s">
        <v>428</v>
      </c>
      <c r="N25" s="481"/>
      <c r="O25" s="482" t="s">
        <v>427</v>
      </c>
      <c r="P25" s="481"/>
      <c r="Q25" s="482" t="s">
        <v>426</v>
      </c>
      <c r="R25" s="481"/>
      <c r="S25" s="482" t="s">
        <v>425</v>
      </c>
      <c r="T25" s="484"/>
    </row>
    <row r="26" spans="1:32" s="181" customFormat="1">
      <c r="B26" s="391" t="s">
        <v>448</v>
      </c>
      <c r="C26" s="406"/>
      <c r="D26" s="406"/>
      <c r="E26" s="244"/>
      <c r="F26" s="189"/>
      <c r="G26" s="244"/>
      <c r="H26" s="189"/>
      <c r="I26" s="245"/>
      <c r="J26" s="190"/>
      <c r="K26" s="245"/>
      <c r="L26" s="190"/>
      <c r="M26" s="245"/>
      <c r="N26" s="190"/>
      <c r="O26" s="245"/>
      <c r="P26" s="190"/>
      <c r="Q26" s="245"/>
      <c r="R26" s="190"/>
      <c r="S26" s="245"/>
      <c r="T26" s="190"/>
    </row>
    <row r="27" spans="1:32">
      <c r="A27" s="3" t="s">
        <v>316</v>
      </c>
      <c r="B27" s="339" t="str">
        <f t="shared" si="0"/>
        <v>Centurion</v>
      </c>
      <c r="C27" s="164" t="str">
        <f t="shared" si="1"/>
        <v>Annual Ryegrass</v>
      </c>
      <c r="D27" s="165" t="str">
        <f t="shared" si="2"/>
        <v>Cereal</v>
      </c>
      <c r="E27" s="260">
        <v>8.1666666666666696</v>
      </c>
      <c r="F27" s="168" t="s">
        <v>126</v>
      </c>
      <c r="G27" s="260">
        <v>7.6666666666666714</v>
      </c>
      <c r="H27" s="168" t="s">
        <v>126</v>
      </c>
      <c r="I27" s="260">
        <v>9.1666666666666679</v>
      </c>
      <c r="J27" s="168" t="s">
        <v>146</v>
      </c>
      <c r="K27" s="260">
        <v>7.6666666666666634</v>
      </c>
      <c r="L27" s="168" t="s">
        <v>350</v>
      </c>
      <c r="M27" s="260">
        <v>21.222222222222229</v>
      </c>
      <c r="N27" s="168" t="s">
        <v>115</v>
      </c>
      <c r="O27" s="260">
        <v>30.333333333333325</v>
      </c>
      <c r="P27" s="168" t="s">
        <v>102</v>
      </c>
      <c r="Q27" s="260">
        <v>16.333333333333329</v>
      </c>
      <c r="R27" s="168" t="s">
        <v>157</v>
      </c>
      <c r="S27" s="260">
        <v>17.000000000000004</v>
      </c>
      <c r="T27" s="323" t="s">
        <v>201</v>
      </c>
    </row>
    <row r="28" spans="1:32">
      <c r="A28" s="3" t="s">
        <v>328</v>
      </c>
      <c r="B28" s="340" t="str">
        <f t="shared" si="0"/>
        <v>Lowboy</v>
      </c>
      <c r="C28" s="28" t="str">
        <f t="shared" si="1"/>
        <v>Annual Ryegrass</v>
      </c>
      <c r="D28" s="29" t="str">
        <f t="shared" si="2"/>
        <v>Cereal</v>
      </c>
      <c r="E28" s="261">
        <v>2.9444444444444509</v>
      </c>
      <c r="F28" s="170" t="s">
        <v>212</v>
      </c>
      <c r="G28" s="261">
        <v>3.0000000000000022</v>
      </c>
      <c r="H28" s="170" t="s">
        <v>218</v>
      </c>
      <c r="I28" s="261">
        <v>3.5000000000000009</v>
      </c>
      <c r="J28" s="170" t="s">
        <v>252</v>
      </c>
      <c r="K28" s="261">
        <v>2.3333333333333366</v>
      </c>
      <c r="L28" s="170" t="s">
        <v>230</v>
      </c>
      <c r="M28" s="261">
        <v>11.111111111111118</v>
      </c>
      <c r="N28" s="170" t="s">
        <v>144</v>
      </c>
      <c r="O28" s="261">
        <v>15.999999999999995</v>
      </c>
      <c r="P28" s="170" t="s">
        <v>120</v>
      </c>
      <c r="Q28" s="261">
        <v>7.6666666666666572</v>
      </c>
      <c r="R28" s="170" t="s">
        <v>204</v>
      </c>
      <c r="S28" s="261">
        <v>9.6666666666666643</v>
      </c>
      <c r="T28" s="324" t="s">
        <v>236</v>
      </c>
    </row>
    <row r="29" spans="1:32">
      <c r="A29" s="3" t="s">
        <v>302</v>
      </c>
      <c r="B29" s="339">
        <f t="shared" si="0"/>
        <v>140760</v>
      </c>
      <c r="C29" s="164" t="str">
        <f t="shared" si="1"/>
        <v>Barley</v>
      </c>
      <c r="D29" s="165" t="str">
        <f t="shared" si="2"/>
        <v>Cereal</v>
      </c>
      <c r="E29" s="260">
        <v>10.500000000000004</v>
      </c>
      <c r="F29" s="168" t="s">
        <v>142</v>
      </c>
      <c r="G29" s="260">
        <v>9.3333333333333357</v>
      </c>
      <c r="H29" s="168" t="s">
        <v>154</v>
      </c>
      <c r="I29" s="260">
        <v>10.166666666666668</v>
      </c>
      <c r="J29" s="168" t="s">
        <v>108</v>
      </c>
      <c r="K29" s="260">
        <v>12.000000000000002</v>
      </c>
      <c r="L29" s="168" t="s">
        <v>115</v>
      </c>
      <c r="M29" s="260">
        <v>22.777777777777786</v>
      </c>
      <c r="N29" s="168" t="s">
        <v>160</v>
      </c>
      <c r="O29" s="260">
        <v>25.333333333333329</v>
      </c>
      <c r="P29" s="168" t="s">
        <v>348</v>
      </c>
      <c r="Q29" s="260">
        <v>20.666666666666664</v>
      </c>
      <c r="R29" s="168" t="s">
        <v>117</v>
      </c>
      <c r="S29" s="260">
        <v>22.333333333333339</v>
      </c>
      <c r="T29" s="323" t="s">
        <v>146</v>
      </c>
    </row>
    <row r="30" spans="1:32">
      <c r="A30" s="3" t="s">
        <v>304</v>
      </c>
      <c r="B30" s="340">
        <f t="shared" si="0"/>
        <v>140789</v>
      </c>
      <c r="C30" s="28" t="str">
        <f t="shared" si="1"/>
        <v>Barley</v>
      </c>
      <c r="D30" s="29" t="str">
        <f t="shared" si="2"/>
        <v>Cereal</v>
      </c>
      <c r="E30" s="261">
        <v>6.833333333333341</v>
      </c>
      <c r="F30" s="170" t="s">
        <v>201</v>
      </c>
      <c r="G30" s="261">
        <v>5.0000000000000036</v>
      </c>
      <c r="H30" s="170" t="s">
        <v>123</v>
      </c>
      <c r="I30" s="261">
        <v>6.1666666666666679</v>
      </c>
      <c r="J30" s="170" t="s">
        <v>355</v>
      </c>
      <c r="K30" s="261">
        <v>9.3333333333333304</v>
      </c>
      <c r="L30" s="170" t="s">
        <v>364</v>
      </c>
      <c r="M30" s="261">
        <v>20.000000000000007</v>
      </c>
      <c r="N30" s="170" t="s">
        <v>113</v>
      </c>
      <c r="O30" s="261">
        <v>20.333333333333321</v>
      </c>
      <c r="P30" s="170" t="s">
        <v>337</v>
      </c>
      <c r="Q30" s="261">
        <v>14.666666666666661</v>
      </c>
      <c r="R30" s="170" t="s">
        <v>129</v>
      </c>
      <c r="S30" s="261">
        <v>25</v>
      </c>
      <c r="T30" s="324" t="s">
        <v>346</v>
      </c>
    </row>
    <row r="31" spans="1:32">
      <c r="A31" s="3" t="s">
        <v>309</v>
      </c>
      <c r="B31" s="339">
        <f t="shared" si="0"/>
        <v>140797</v>
      </c>
      <c r="C31" s="164" t="str">
        <f t="shared" si="1"/>
        <v>Barley</v>
      </c>
      <c r="D31" s="165" t="str">
        <f t="shared" si="2"/>
        <v>Cereal</v>
      </c>
      <c r="E31" s="260">
        <v>8.6111111111111178</v>
      </c>
      <c r="F31" s="168" t="s">
        <v>139</v>
      </c>
      <c r="G31" s="260">
        <v>7.3333333333333375</v>
      </c>
      <c r="H31" s="168" t="s">
        <v>354</v>
      </c>
      <c r="I31" s="260">
        <v>7.8333333333333339</v>
      </c>
      <c r="J31" s="168" t="s">
        <v>202</v>
      </c>
      <c r="K31" s="260">
        <v>10.666666666666668</v>
      </c>
      <c r="L31" s="168" t="s">
        <v>380</v>
      </c>
      <c r="M31" s="260">
        <v>23.111111111111114</v>
      </c>
      <c r="N31" s="168" t="s">
        <v>157</v>
      </c>
      <c r="O31" s="260">
        <v>23.999999999999996</v>
      </c>
      <c r="P31" s="168" t="s">
        <v>344</v>
      </c>
      <c r="Q31" s="260">
        <v>15.666666666666664</v>
      </c>
      <c r="R31" s="168" t="s">
        <v>184</v>
      </c>
      <c r="S31" s="260">
        <v>29.666666666666679</v>
      </c>
      <c r="T31" s="323" t="s">
        <v>384</v>
      </c>
    </row>
    <row r="32" spans="1:32">
      <c r="A32" s="3" t="s">
        <v>307</v>
      </c>
      <c r="B32" s="340" t="str">
        <f t="shared" si="0"/>
        <v>SB255</v>
      </c>
      <c r="C32" s="28" t="str">
        <f t="shared" si="1"/>
        <v>Barley</v>
      </c>
      <c r="D32" s="29" t="str">
        <f t="shared" si="2"/>
        <v>Cereal</v>
      </c>
      <c r="E32" s="261">
        <v>13.000000000000007</v>
      </c>
      <c r="F32" s="170" t="s">
        <v>157</v>
      </c>
      <c r="G32" s="261">
        <v>13.333333333333339</v>
      </c>
      <c r="H32" s="170" t="s">
        <v>184</v>
      </c>
      <c r="I32" s="261">
        <v>10.000000000000002</v>
      </c>
      <c r="J32" s="170" t="s">
        <v>154</v>
      </c>
      <c r="K32" s="261">
        <v>15.666666666666664</v>
      </c>
      <c r="L32" s="170" t="s">
        <v>106</v>
      </c>
      <c r="M32" s="261">
        <v>23.111111111111114</v>
      </c>
      <c r="N32" s="170" t="s">
        <v>157</v>
      </c>
      <c r="O32" s="261">
        <v>25.999999999999996</v>
      </c>
      <c r="P32" s="170" t="s">
        <v>336</v>
      </c>
      <c r="Q32" s="261">
        <v>20.666666666666668</v>
      </c>
      <c r="R32" s="170" t="s">
        <v>117</v>
      </c>
      <c r="S32" s="261">
        <v>22.666666666666671</v>
      </c>
      <c r="T32" s="324" t="s">
        <v>372</v>
      </c>
    </row>
    <row r="33" spans="1:32">
      <c r="A33" s="3" t="s">
        <v>301</v>
      </c>
      <c r="B33" s="339" t="str">
        <f t="shared" si="0"/>
        <v>Secretariat</v>
      </c>
      <c r="C33" s="164" t="str">
        <f t="shared" si="1"/>
        <v>Barley</v>
      </c>
      <c r="D33" s="165" t="str">
        <f t="shared" si="2"/>
        <v>Cereal</v>
      </c>
      <c r="E33" s="260">
        <v>10.944444444444454</v>
      </c>
      <c r="F33" s="168" t="s">
        <v>129</v>
      </c>
      <c r="G33" s="260">
        <v>11.666666666666671</v>
      </c>
      <c r="H33" s="168" t="s">
        <v>96</v>
      </c>
      <c r="I33" s="260">
        <v>8.8333333333333357</v>
      </c>
      <c r="J33" s="168" t="s">
        <v>203</v>
      </c>
      <c r="K33" s="260">
        <v>12.333333333333332</v>
      </c>
      <c r="L33" s="168" t="s">
        <v>206</v>
      </c>
      <c r="M33" s="260">
        <v>19.888888888888893</v>
      </c>
      <c r="N33" s="168" t="s">
        <v>113</v>
      </c>
      <c r="O33" s="260">
        <v>18.333333333333321</v>
      </c>
      <c r="P33" s="168" t="s">
        <v>372</v>
      </c>
      <c r="Q33" s="260">
        <v>18</v>
      </c>
      <c r="R33" s="168" t="s">
        <v>192</v>
      </c>
      <c r="S33" s="260">
        <v>23.333333333333339</v>
      </c>
      <c r="T33" s="323" t="s">
        <v>361</v>
      </c>
    </row>
    <row r="34" spans="1:32">
      <c r="A34" s="3" t="s">
        <v>271</v>
      </c>
      <c r="B34" s="340" t="str">
        <f t="shared" si="0"/>
        <v>Bates RS4</v>
      </c>
      <c r="C34" s="28" t="str">
        <f t="shared" si="1"/>
        <v>Cereal Rye</v>
      </c>
      <c r="D34" s="29" t="str">
        <f t="shared" si="2"/>
        <v>Cereal</v>
      </c>
      <c r="E34" s="261">
        <v>32.888888888888893</v>
      </c>
      <c r="F34" s="170" t="s">
        <v>161</v>
      </c>
      <c r="G34" s="261">
        <v>29.000000000000004</v>
      </c>
      <c r="H34" s="170" t="s">
        <v>163</v>
      </c>
      <c r="I34" s="261">
        <v>20.666666666666671</v>
      </c>
      <c r="J34" s="170" t="s">
        <v>168</v>
      </c>
      <c r="K34" s="261">
        <v>48.999999999999993</v>
      </c>
      <c r="L34" s="170" t="s">
        <v>162</v>
      </c>
      <c r="M34" s="261">
        <v>53.444444444444471</v>
      </c>
      <c r="N34" s="170" t="s">
        <v>163</v>
      </c>
      <c r="O34" s="261">
        <v>55</v>
      </c>
      <c r="P34" s="170" t="s">
        <v>166</v>
      </c>
      <c r="Q34" s="261">
        <v>43</v>
      </c>
      <c r="R34" s="170" t="s">
        <v>133</v>
      </c>
      <c r="S34" s="261">
        <v>62.333333333333329</v>
      </c>
      <c r="T34" s="324" t="s">
        <v>162</v>
      </c>
    </row>
    <row r="35" spans="1:32">
      <c r="A35" s="3" t="s">
        <v>280</v>
      </c>
      <c r="B35" s="339" t="str">
        <f t="shared" si="0"/>
        <v>Elbon (1)</v>
      </c>
      <c r="C35" s="164" t="str">
        <f t="shared" si="1"/>
        <v>Cereal Rye</v>
      </c>
      <c r="D35" s="165" t="str">
        <f t="shared" si="2"/>
        <v>Cereal</v>
      </c>
      <c r="E35" s="260">
        <v>24.777777777777789</v>
      </c>
      <c r="F35" s="168" t="s">
        <v>133</v>
      </c>
      <c r="G35" s="260">
        <v>22.000000000000014</v>
      </c>
      <c r="H35" s="168" t="s">
        <v>102</v>
      </c>
      <c r="I35" s="260">
        <v>17.333333333333332</v>
      </c>
      <c r="J35" s="168" t="s">
        <v>127</v>
      </c>
      <c r="K35" s="260">
        <v>34.999999999999972</v>
      </c>
      <c r="L35" s="168" t="s">
        <v>191</v>
      </c>
      <c r="M35" s="260">
        <v>57.333333333333357</v>
      </c>
      <c r="N35" s="168" t="s">
        <v>161</v>
      </c>
      <c r="O35" s="260">
        <v>61.000000000000014</v>
      </c>
      <c r="P35" s="168" t="s">
        <v>161</v>
      </c>
      <c r="Q35" s="260">
        <v>47.666666666666664</v>
      </c>
      <c r="R35" s="168" t="s">
        <v>163</v>
      </c>
      <c r="S35" s="260">
        <v>63.333333333333329</v>
      </c>
      <c r="T35" s="323" t="s">
        <v>162</v>
      </c>
    </row>
    <row r="36" spans="1:32">
      <c r="A36" s="3" t="s">
        <v>295</v>
      </c>
      <c r="B36" s="340" t="str">
        <f t="shared" si="0"/>
        <v>Elbon (2)</v>
      </c>
      <c r="C36" s="28" t="str">
        <f t="shared" si="1"/>
        <v>Cereal Rye</v>
      </c>
      <c r="D36" s="29" t="str">
        <f t="shared" si="2"/>
        <v>Cereal</v>
      </c>
      <c r="E36" s="261">
        <v>20.888888888888893</v>
      </c>
      <c r="F36" s="170" t="s">
        <v>112</v>
      </c>
      <c r="G36" s="261">
        <v>14.333333333333336</v>
      </c>
      <c r="H36" s="170" t="s">
        <v>106</v>
      </c>
      <c r="I36" s="261">
        <v>18.333333333333329</v>
      </c>
      <c r="J36" s="170" t="s">
        <v>173</v>
      </c>
      <c r="K36" s="261">
        <v>29.999999999999986</v>
      </c>
      <c r="L36" s="170" t="s">
        <v>197</v>
      </c>
      <c r="M36" s="261">
        <v>54.111111111111171</v>
      </c>
      <c r="N36" s="170" t="s">
        <v>163</v>
      </c>
      <c r="O36" s="261">
        <v>55.666666666666671</v>
      </c>
      <c r="P36" s="170" t="s">
        <v>161</v>
      </c>
      <c r="Q36" s="261">
        <v>48.333333333333329</v>
      </c>
      <c r="R36" s="170" t="s">
        <v>163</v>
      </c>
      <c r="S36" s="261">
        <v>58.333333333333343</v>
      </c>
      <c r="T36" s="324" t="s">
        <v>162</v>
      </c>
    </row>
    <row r="37" spans="1:32">
      <c r="A37" s="3" t="s">
        <v>287</v>
      </c>
      <c r="B37" s="339" t="str">
        <f t="shared" si="0"/>
        <v>Goku</v>
      </c>
      <c r="C37" s="164" t="str">
        <f t="shared" si="1"/>
        <v>Cereal Rye</v>
      </c>
      <c r="D37" s="165" t="str">
        <f t="shared" si="2"/>
        <v>Cereal</v>
      </c>
      <c r="E37" s="260">
        <v>25.555555555555575</v>
      </c>
      <c r="F37" s="168" t="s">
        <v>133</v>
      </c>
      <c r="G37" s="260">
        <v>21.333333333333336</v>
      </c>
      <c r="H37" s="168" t="s">
        <v>102</v>
      </c>
      <c r="I37" s="260">
        <v>18</v>
      </c>
      <c r="J37" s="168" t="s">
        <v>170</v>
      </c>
      <c r="K37" s="260">
        <v>37.333333333333329</v>
      </c>
      <c r="L37" s="168" t="s">
        <v>163</v>
      </c>
      <c r="M37" s="260">
        <v>54.444444444444493</v>
      </c>
      <c r="N37" s="168" t="s">
        <v>163</v>
      </c>
      <c r="O37" s="260">
        <v>52.666666666666657</v>
      </c>
      <c r="P37" s="168" t="s">
        <v>163</v>
      </c>
      <c r="Q37" s="260">
        <v>47.666666666666664</v>
      </c>
      <c r="R37" s="168" t="s">
        <v>163</v>
      </c>
      <c r="S37" s="260">
        <v>63.000000000000043</v>
      </c>
      <c r="T37" s="323" t="s">
        <v>162</v>
      </c>
    </row>
    <row r="38" spans="1:32">
      <c r="A38" s="3" t="s">
        <v>274</v>
      </c>
      <c r="B38" s="340" t="str">
        <f t="shared" si="0"/>
        <v>NF95319B</v>
      </c>
      <c r="C38" s="28" t="str">
        <f t="shared" si="1"/>
        <v>Cereal Rye</v>
      </c>
      <c r="D38" s="29" t="str">
        <f t="shared" si="2"/>
        <v>Cereal</v>
      </c>
      <c r="E38" s="261">
        <v>32.055555555555578</v>
      </c>
      <c r="F38" s="170" t="s">
        <v>166</v>
      </c>
      <c r="G38" s="261">
        <v>31.333333333333339</v>
      </c>
      <c r="H38" s="170" t="s">
        <v>161</v>
      </c>
      <c r="I38" s="261">
        <v>22.166666666666671</v>
      </c>
      <c r="J38" s="170" t="s">
        <v>161</v>
      </c>
      <c r="K38" s="261">
        <v>42.66666666666665</v>
      </c>
      <c r="L38" s="170" t="s">
        <v>161</v>
      </c>
      <c r="M38" s="261">
        <v>56.000000000000043</v>
      </c>
      <c r="N38" s="170" t="s">
        <v>165</v>
      </c>
      <c r="O38" s="261">
        <v>60.000000000000007</v>
      </c>
      <c r="P38" s="170" t="s">
        <v>161</v>
      </c>
      <c r="Q38" s="261">
        <v>48.000000000000007</v>
      </c>
      <c r="R38" s="170" t="s">
        <v>163</v>
      </c>
      <c r="S38" s="261">
        <v>60</v>
      </c>
      <c r="T38" s="324" t="s">
        <v>162</v>
      </c>
    </row>
    <row r="39" spans="1:32">
      <c r="A39" s="3" t="s">
        <v>277</v>
      </c>
      <c r="B39" s="339" t="str">
        <f t="shared" si="0"/>
        <v>NF97325</v>
      </c>
      <c r="C39" s="164" t="str">
        <f t="shared" si="1"/>
        <v>Cereal Rye</v>
      </c>
      <c r="D39" s="165" t="str">
        <f t="shared" si="2"/>
        <v>Cereal</v>
      </c>
      <c r="E39" s="260">
        <v>32.222222222222229</v>
      </c>
      <c r="F39" s="168" t="s">
        <v>166</v>
      </c>
      <c r="G39" s="260">
        <v>28.000000000000007</v>
      </c>
      <c r="H39" s="168" t="s">
        <v>163</v>
      </c>
      <c r="I39" s="260">
        <v>21.000000000000004</v>
      </c>
      <c r="J39" s="168" t="s">
        <v>214</v>
      </c>
      <c r="K39" s="260">
        <v>47.666666666666657</v>
      </c>
      <c r="L39" s="168" t="s">
        <v>162</v>
      </c>
      <c r="M39" s="260">
        <v>59.22222222222225</v>
      </c>
      <c r="N39" s="168" t="s">
        <v>162</v>
      </c>
      <c r="O39" s="260">
        <v>59.666666666666671</v>
      </c>
      <c r="P39" s="168" t="s">
        <v>161</v>
      </c>
      <c r="Q39" s="260">
        <v>54.000000000000007</v>
      </c>
      <c r="R39" s="168" t="s">
        <v>161</v>
      </c>
      <c r="S39" s="260">
        <v>64</v>
      </c>
      <c r="T39" s="323" t="s">
        <v>162</v>
      </c>
    </row>
    <row r="40" spans="1:32">
      <c r="A40" s="3" t="s">
        <v>283</v>
      </c>
      <c r="B40" s="340" t="str">
        <f t="shared" si="0"/>
        <v>NF99362</v>
      </c>
      <c r="C40" s="28" t="str">
        <f t="shared" si="1"/>
        <v>Cereal Rye</v>
      </c>
      <c r="D40" s="29" t="str">
        <f t="shared" si="2"/>
        <v>Cereal</v>
      </c>
      <c r="E40" s="261">
        <v>27.277777777777789</v>
      </c>
      <c r="F40" s="170" t="s">
        <v>133</v>
      </c>
      <c r="G40" s="261">
        <v>23.000000000000004</v>
      </c>
      <c r="H40" s="170" t="s">
        <v>102</v>
      </c>
      <c r="I40" s="261">
        <v>21.833333333333339</v>
      </c>
      <c r="J40" s="170" t="s">
        <v>165</v>
      </c>
      <c r="K40" s="261">
        <v>36.999999999999979</v>
      </c>
      <c r="L40" s="170" t="s">
        <v>163</v>
      </c>
      <c r="M40" s="261">
        <v>52.111111111111143</v>
      </c>
      <c r="N40" s="170" t="s">
        <v>133</v>
      </c>
      <c r="O40" s="261">
        <v>45</v>
      </c>
      <c r="P40" s="170" t="s">
        <v>133</v>
      </c>
      <c r="Q40" s="261">
        <v>50.000000000000007</v>
      </c>
      <c r="R40" s="170" t="s">
        <v>161</v>
      </c>
      <c r="S40" s="261">
        <v>61.333333333333343</v>
      </c>
      <c r="T40" s="324" t="s">
        <v>162</v>
      </c>
    </row>
    <row r="41" spans="1:32">
      <c r="A41" s="3" t="s">
        <v>285</v>
      </c>
      <c r="B41" s="339" t="str">
        <f t="shared" si="0"/>
        <v>Wintergrazer 70</v>
      </c>
      <c r="C41" s="164" t="str">
        <f t="shared" si="1"/>
        <v>Cereal Rye</v>
      </c>
      <c r="D41" s="165" t="str">
        <f t="shared" si="2"/>
        <v>Cereal</v>
      </c>
      <c r="E41" s="260">
        <v>35.833333333333336</v>
      </c>
      <c r="F41" s="168" t="s">
        <v>162</v>
      </c>
      <c r="G41" s="260">
        <v>35.666666666666671</v>
      </c>
      <c r="H41" s="168" t="s">
        <v>162</v>
      </c>
      <c r="I41" s="260">
        <v>25.500000000000004</v>
      </c>
      <c r="J41" s="168" t="s">
        <v>162</v>
      </c>
      <c r="K41" s="260">
        <v>46.333333333333336</v>
      </c>
      <c r="L41" s="168" t="s">
        <v>162</v>
      </c>
      <c r="M41" s="260">
        <v>60.000000000000071</v>
      </c>
      <c r="N41" s="168" t="s">
        <v>162</v>
      </c>
      <c r="O41" s="260">
        <v>63.999999999999972</v>
      </c>
      <c r="P41" s="168" t="s">
        <v>162</v>
      </c>
      <c r="Q41" s="260">
        <v>55.333333333333321</v>
      </c>
      <c r="R41" s="168" t="s">
        <v>162</v>
      </c>
      <c r="S41" s="260">
        <v>60.666666666666686</v>
      </c>
      <c r="T41" s="323" t="s">
        <v>162</v>
      </c>
    </row>
    <row r="42" spans="1:32">
      <c r="A42" s="3" t="s">
        <v>308</v>
      </c>
      <c r="B42" s="340" t="str">
        <f t="shared" si="0"/>
        <v>Yankee</v>
      </c>
      <c r="C42" s="28" t="str">
        <f t="shared" si="1"/>
        <v>Cereal Rye</v>
      </c>
      <c r="D42" s="29" t="str">
        <f t="shared" si="2"/>
        <v>Cereal</v>
      </c>
      <c r="E42" s="261">
        <v>9.94444444444445</v>
      </c>
      <c r="F42" s="170" t="s">
        <v>154</v>
      </c>
      <c r="G42" s="261">
        <v>8.6666666666666696</v>
      </c>
      <c r="H42" s="170" t="s">
        <v>98</v>
      </c>
      <c r="I42" s="261">
        <v>8.5000000000000018</v>
      </c>
      <c r="J42" s="170" t="s">
        <v>153</v>
      </c>
      <c r="K42" s="261">
        <v>12.666666666666666</v>
      </c>
      <c r="L42" s="170" t="s">
        <v>171</v>
      </c>
      <c r="M42" s="261">
        <v>40.222222222222207</v>
      </c>
      <c r="N42" s="170" t="s">
        <v>112</v>
      </c>
      <c r="O42" s="261">
        <v>46.333333333333343</v>
      </c>
      <c r="P42" s="170" t="s">
        <v>133</v>
      </c>
      <c r="Q42" s="261">
        <v>30.666666666666657</v>
      </c>
      <c r="R42" s="170" t="s">
        <v>112</v>
      </c>
      <c r="S42" s="261">
        <v>43.666666666666671</v>
      </c>
      <c r="T42" s="324" t="s">
        <v>163</v>
      </c>
    </row>
    <row r="43" spans="1:32">
      <c r="A43" s="3" t="s">
        <v>298</v>
      </c>
      <c r="B43" s="339" t="str">
        <f t="shared" si="0"/>
        <v xml:space="preserve">Cosaque </v>
      </c>
      <c r="C43" s="164" t="str">
        <f t="shared" si="1"/>
        <v xml:space="preserve">Oat </v>
      </c>
      <c r="D43" s="165" t="str">
        <f t="shared" si="2"/>
        <v>Cereal</v>
      </c>
      <c r="E43" s="260">
        <v>12.555555555555561</v>
      </c>
      <c r="F43" s="168" t="s">
        <v>184</v>
      </c>
      <c r="G43" s="260">
        <v>10.66666666666667</v>
      </c>
      <c r="H43" s="168" t="s">
        <v>129</v>
      </c>
      <c r="I43" s="260">
        <v>10.66666666666667</v>
      </c>
      <c r="J43" s="168" t="s">
        <v>129</v>
      </c>
      <c r="K43" s="260">
        <v>16.333333333333321</v>
      </c>
      <c r="L43" s="168" t="s">
        <v>340</v>
      </c>
      <c r="M43" s="260">
        <v>29.999999999999996</v>
      </c>
      <c r="N43" s="168" t="s">
        <v>185</v>
      </c>
      <c r="O43" s="260">
        <v>32.999999999999986</v>
      </c>
      <c r="P43" s="168" t="s">
        <v>125</v>
      </c>
      <c r="Q43" s="260">
        <v>23.999999999999993</v>
      </c>
      <c r="R43" s="168" t="s">
        <v>185</v>
      </c>
      <c r="S43" s="260">
        <v>33.000000000000007</v>
      </c>
      <c r="T43" s="323" t="s">
        <v>169</v>
      </c>
    </row>
    <row r="44" spans="1:32">
      <c r="A44" s="3" t="s">
        <v>293</v>
      </c>
      <c r="B44" s="340" t="str">
        <f t="shared" si="0"/>
        <v>Bob</v>
      </c>
      <c r="C44" s="28" t="str">
        <f t="shared" si="1"/>
        <v xml:space="preserve">Oat </v>
      </c>
      <c r="D44" s="29" t="str">
        <f t="shared" si="2"/>
        <v>Cereal</v>
      </c>
      <c r="E44" s="261">
        <v>10.3888888888889</v>
      </c>
      <c r="F44" s="170" t="s">
        <v>142</v>
      </c>
      <c r="G44" s="261">
        <v>9.6666666666666696</v>
      </c>
      <c r="H44" s="170" t="s">
        <v>142</v>
      </c>
      <c r="I44" s="261">
        <v>8.5000000000000018</v>
      </c>
      <c r="J44" s="170" t="s">
        <v>153</v>
      </c>
      <c r="K44" s="261">
        <v>12.999999999999998</v>
      </c>
      <c r="L44" s="170" t="s">
        <v>160</v>
      </c>
      <c r="M44" s="261">
        <v>19.444444444444457</v>
      </c>
      <c r="N44" s="170" t="s">
        <v>146</v>
      </c>
      <c r="O44" s="261">
        <v>21.999999999999993</v>
      </c>
      <c r="P44" s="170" t="s">
        <v>371</v>
      </c>
      <c r="Q44" s="261">
        <v>15.666666666666664</v>
      </c>
      <c r="R44" s="170" t="s">
        <v>184</v>
      </c>
      <c r="S44" s="261">
        <v>20.666666666666671</v>
      </c>
      <c r="T44" s="324" t="s">
        <v>120</v>
      </c>
    </row>
    <row r="45" spans="1:32">
      <c r="A45" s="3" t="s">
        <v>288</v>
      </c>
      <c r="B45" s="339" t="str">
        <f t="shared" si="0"/>
        <v>Hilliard</v>
      </c>
      <c r="C45" s="164" t="str">
        <f t="shared" si="1"/>
        <v>Wheat</v>
      </c>
      <c r="D45" s="165" t="str">
        <f t="shared" si="2"/>
        <v>Cereal</v>
      </c>
      <c r="E45" s="260">
        <v>16.166666666666679</v>
      </c>
      <c r="F45" s="168" t="s">
        <v>101</v>
      </c>
      <c r="G45" s="260">
        <v>14.000000000000004</v>
      </c>
      <c r="H45" s="168" t="s">
        <v>136</v>
      </c>
      <c r="I45" s="260">
        <v>14.166666666666671</v>
      </c>
      <c r="J45" s="168" t="s">
        <v>124</v>
      </c>
      <c r="K45" s="260">
        <v>20.333333333333321</v>
      </c>
      <c r="L45" s="168" t="s">
        <v>200</v>
      </c>
      <c r="M45" s="260">
        <v>26</v>
      </c>
      <c r="N45" s="168" t="s">
        <v>122</v>
      </c>
      <c r="O45" s="260">
        <v>23.999999999999996</v>
      </c>
      <c r="P45" s="168" t="s">
        <v>344</v>
      </c>
      <c r="Q45" s="260">
        <v>22</v>
      </c>
      <c r="R45" s="168" t="s">
        <v>128</v>
      </c>
      <c r="S45" s="260">
        <v>32</v>
      </c>
      <c r="T45" s="323" t="s">
        <v>119</v>
      </c>
    </row>
    <row r="46" spans="1:32" ht="13.8" thickBot="1">
      <c r="A46" s="3" t="s">
        <v>303</v>
      </c>
      <c r="B46" s="340" t="str">
        <f t="shared" si="0"/>
        <v>Liberty 5658</v>
      </c>
      <c r="C46" s="28" t="str">
        <f t="shared" si="1"/>
        <v>Wheat</v>
      </c>
      <c r="D46" s="29" t="str">
        <f t="shared" si="2"/>
        <v>Cereal</v>
      </c>
      <c r="E46" s="261">
        <v>15.800000000000002</v>
      </c>
      <c r="F46" s="170" t="s">
        <v>122</v>
      </c>
      <c r="G46" s="261">
        <v>16</v>
      </c>
      <c r="H46" s="170" t="s">
        <v>223</v>
      </c>
      <c r="I46" s="261">
        <v>17.066666666666666</v>
      </c>
      <c r="J46" s="170" t="s">
        <v>169</v>
      </c>
      <c r="K46" s="261">
        <v>14.333333333333329</v>
      </c>
      <c r="L46" s="170" t="s">
        <v>157</v>
      </c>
      <c r="M46" s="261">
        <v>26.222222222222229</v>
      </c>
      <c r="N46" s="170" t="s">
        <v>183</v>
      </c>
      <c r="O46" s="261">
        <v>29</v>
      </c>
      <c r="P46" s="170" t="s">
        <v>127</v>
      </c>
      <c r="Q46" s="261">
        <v>23.666666666666664</v>
      </c>
      <c r="R46" s="170" t="s">
        <v>97</v>
      </c>
      <c r="S46" s="261">
        <v>26.000000000000007</v>
      </c>
      <c r="T46" s="324" t="s">
        <v>417</v>
      </c>
    </row>
    <row r="47" spans="1:32" s="248" customFormat="1" ht="45" customHeight="1">
      <c r="B47" s="486" t="s">
        <v>524</v>
      </c>
      <c r="C47" s="486"/>
      <c r="D47" s="486"/>
      <c r="E47" s="486"/>
      <c r="F47" s="486"/>
      <c r="G47" s="486"/>
      <c r="H47" s="486"/>
      <c r="I47" s="486"/>
      <c r="J47" s="486"/>
      <c r="K47" s="486"/>
      <c r="L47" s="486"/>
      <c r="M47" s="486"/>
      <c r="N47" s="486"/>
      <c r="O47" s="486"/>
      <c r="P47" s="486"/>
      <c r="Q47" s="486"/>
      <c r="R47" s="486"/>
      <c r="S47" s="486"/>
      <c r="T47" s="486"/>
      <c r="AF47" s="248" t="s">
        <v>3</v>
      </c>
    </row>
    <row r="48" spans="1:32" s="166" customFormat="1" ht="30" customHeight="1" thickBot="1">
      <c r="B48" s="500" t="s">
        <v>553</v>
      </c>
      <c r="C48" s="500"/>
      <c r="D48" s="500"/>
      <c r="E48" s="500"/>
      <c r="F48" s="500"/>
      <c r="G48" s="500"/>
      <c r="H48" s="500"/>
      <c r="I48" s="500"/>
      <c r="J48" s="500"/>
      <c r="K48" s="500"/>
      <c r="L48" s="500"/>
      <c r="M48" s="500"/>
      <c r="N48" s="500"/>
      <c r="O48" s="500"/>
      <c r="P48" s="500"/>
      <c r="Q48" s="500"/>
      <c r="R48" s="500"/>
      <c r="S48" s="500"/>
      <c r="T48" s="500"/>
    </row>
    <row r="49" spans="1:20" s="163" customFormat="1" ht="19.95" customHeight="1">
      <c r="A49" s="66"/>
      <c r="B49" s="1" t="s">
        <v>0</v>
      </c>
      <c r="C49" s="462" t="s">
        <v>505</v>
      </c>
      <c r="D49" s="160" t="s">
        <v>21</v>
      </c>
      <c r="E49" s="477" t="s">
        <v>82</v>
      </c>
      <c r="F49" s="478"/>
      <c r="G49" s="478"/>
      <c r="H49" s="478"/>
      <c r="I49" s="478"/>
      <c r="J49" s="478"/>
      <c r="K49" s="478"/>
      <c r="L49" s="478"/>
      <c r="M49" s="478"/>
      <c r="N49" s="478"/>
      <c r="O49" s="478"/>
      <c r="P49" s="478"/>
      <c r="Q49" s="478"/>
      <c r="R49" s="478"/>
      <c r="S49" s="478"/>
      <c r="T49" s="479"/>
    </row>
    <row r="50" spans="1:20" s="163" customFormat="1" ht="19.95" customHeight="1">
      <c r="A50" s="66"/>
      <c r="B50" s="13"/>
      <c r="C50" s="162"/>
      <c r="D50" s="162"/>
      <c r="E50" s="480" t="s">
        <v>85</v>
      </c>
      <c r="F50" s="482"/>
      <c r="G50" s="482"/>
      <c r="H50" s="482"/>
      <c r="I50" s="482"/>
      <c r="J50" s="482"/>
      <c r="K50" s="482"/>
      <c r="L50" s="482"/>
      <c r="M50" s="480" t="s">
        <v>81</v>
      </c>
      <c r="N50" s="482"/>
      <c r="O50" s="482"/>
      <c r="P50" s="482"/>
      <c r="Q50" s="482"/>
      <c r="R50" s="482"/>
      <c r="S50" s="482"/>
      <c r="T50" s="501"/>
    </row>
    <row r="51" spans="1:20" s="163" customFormat="1" ht="19.8" customHeight="1" thickBot="1">
      <c r="A51" s="66"/>
      <c r="B51" s="2"/>
      <c r="C51" s="161"/>
      <c r="D51" s="161"/>
      <c r="E51" s="480" t="s">
        <v>428</v>
      </c>
      <c r="F51" s="481"/>
      <c r="G51" s="482" t="s">
        <v>427</v>
      </c>
      <c r="H51" s="481"/>
      <c r="I51" s="482" t="s">
        <v>426</v>
      </c>
      <c r="J51" s="481"/>
      <c r="K51" s="482" t="s">
        <v>425</v>
      </c>
      <c r="L51" s="481"/>
      <c r="M51" s="480" t="s">
        <v>428</v>
      </c>
      <c r="N51" s="481"/>
      <c r="O51" s="482" t="s">
        <v>427</v>
      </c>
      <c r="P51" s="481"/>
      <c r="Q51" s="482" t="s">
        <v>426</v>
      </c>
      <c r="R51" s="481"/>
      <c r="S51" s="482" t="s">
        <v>425</v>
      </c>
      <c r="T51" s="484"/>
    </row>
    <row r="52" spans="1:20" s="166" customFormat="1">
      <c r="B52" s="392" t="s">
        <v>449</v>
      </c>
      <c r="C52" s="407"/>
      <c r="D52" s="407"/>
      <c r="E52" s="246"/>
      <c r="F52" s="195"/>
      <c r="G52" s="246"/>
      <c r="H52" s="195"/>
      <c r="I52" s="247"/>
      <c r="J52" s="196"/>
      <c r="K52" s="247"/>
      <c r="L52" s="196"/>
      <c r="M52" s="247"/>
      <c r="N52" s="196"/>
      <c r="O52" s="247"/>
      <c r="P52" s="196"/>
      <c r="Q52" s="247"/>
      <c r="R52" s="196"/>
      <c r="S52" s="247"/>
      <c r="T52" s="196"/>
    </row>
    <row r="53" spans="1:20">
      <c r="A53" s="3" t="s">
        <v>312</v>
      </c>
      <c r="B53" s="339" t="str">
        <f t="shared" si="0"/>
        <v>FIXatioN</v>
      </c>
      <c r="C53" s="164" t="str">
        <f t="shared" si="1"/>
        <v>Clover, Balansa</v>
      </c>
      <c r="D53" s="165" t="str">
        <f t="shared" si="2"/>
        <v>Legume</v>
      </c>
      <c r="E53" s="260">
        <v>4.7962081288126708</v>
      </c>
      <c r="F53" s="168" t="s">
        <v>243</v>
      </c>
      <c r="G53" s="260">
        <v>4.3333333333333366</v>
      </c>
      <c r="H53" s="168" t="s">
        <v>366</v>
      </c>
      <c r="I53" s="260">
        <v>6.4999999999999991</v>
      </c>
      <c r="J53" s="168" t="s">
        <v>205</v>
      </c>
      <c r="K53" s="260">
        <v>3.8199570389239264</v>
      </c>
      <c r="L53" s="168" t="s">
        <v>201</v>
      </c>
      <c r="M53" s="260">
        <v>20.222222222222225</v>
      </c>
      <c r="N53" s="168" t="s">
        <v>113</v>
      </c>
      <c r="O53" s="260">
        <v>24.000000000000004</v>
      </c>
      <c r="P53" s="168" t="s">
        <v>344</v>
      </c>
      <c r="Q53" s="260">
        <v>17.333333333333329</v>
      </c>
      <c r="R53" s="168" t="s">
        <v>179</v>
      </c>
      <c r="S53" s="260">
        <v>19.333333333333336</v>
      </c>
      <c r="T53" s="323" t="s">
        <v>354</v>
      </c>
    </row>
    <row r="54" spans="1:20">
      <c r="A54" s="3" t="s">
        <v>321</v>
      </c>
      <c r="B54" s="340" t="str">
        <f t="shared" ref="B54:B81" si="3">VLOOKUP(A54,VL_CCVT,4,FALSE)</f>
        <v>Paradana</v>
      </c>
      <c r="C54" s="28" t="str">
        <f t="shared" ref="C54:C81" si="4">VLOOKUP(A54,VL_CCVT,3,FALSE)</f>
        <v>Clover, Balansa</v>
      </c>
      <c r="D54" s="29" t="str">
        <f t="shared" ref="D54:D81" si="5">VLOOKUP(A54,VL_CCVT,2,FALSE)</f>
        <v>Legume</v>
      </c>
      <c r="E54" s="261">
        <v>4.1732999192109119</v>
      </c>
      <c r="F54" s="170" t="s">
        <v>238</v>
      </c>
      <c r="G54" s="261">
        <v>5.254710534517212</v>
      </c>
      <c r="H54" s="170" t="s">
        <v>123</v>
      </c>
      <c r="I54" s="261">
        <v>5.3333333333333321</v>
      </c>
      <c r="J54" s="170" t="s">
        <v>399</v>
      </c>
      <c r="K54" s="261">
        <v>2.3333333333333317</v>
      </c>
      <c r="L54" s="170" t="s">
        <v>230</v>
      </c>
      <c r="M54" s="261">
        <v>9.7777777777777821</v>
      </c>
      <c r="N54" s="170" t="s">
        <v>253</v>
      </c>
      <c r="O54" s="261">
        <v>11</v>
      </c>
      <c r="P54" s="170" t="s">
        <v>155</v>
      </c>
      <c r="Q54" s="261">
        <v>8.9999999999999929</v>
      </c>
      <c r="R54" s="170" t="s">
        <v>126</v>
      </c>
      <c r="S54" s="261">
        <v>9.3333333333333339</v>
      </c>
      <c r="T54" s="324" t="s">
        <v>236</v>
      </c>
    </row>
    <row r="55" spans="1:20">
      <c r="A55" s="3" t="s">
        <v>291</v>
      </c>
      <c r="B55" s="339" t="str">
        <f t="shared" si="3"/>
        <v>Viper</v>
      </c>
      <c r="C55" s="164" t="str">
        <f t="shared" si="4"/>
        <v>Clover, Balansa</v>
      </c>
      <c r="D55" s="165" t="str">
        <f t="shared" si="5"/>
        <v>Legume</v>
      </c>
      <c r="E55" s="260">
        <v>6.0000000000000036</v>
      </c>
      <c r="F55" s="168" t="s">
        <v>233</v>
      </c>
      <c r="G55" s="260">
        <v>4.6666666666666714</v>
      </c>
      <c r="H55" s="168" t="s">
        <v>201</v>
      </c>
      <c r="I55" s="260">
        <v>5</v>
      </c>
      <c r="J55" s="168" t="s">
        <v>408</v>
      </c>
      <c r="K55" s="260">
        <v>8.3333333333333286</v>
      </c>
      <c r="L55" s="168" t="s">
        <v>368</v>
      </c>
      <c r="M55" s="260">
        <v>14.777777777777789</v>
      </c>
      <c r="N55" s="168" t="s">
        <v>218</v>
      </c>
      <c r="O55" s="260">
        <v>13.666666666666664</v>
      </c>
      <c r="P55" s="168" t="s">
        <v>149</v>
      </c>
      <c r="Q55" s="260">
        <v>12.333333333333325</v>
      </c>
      <c r="R55" s="168" t="s">
        <v>154</v>
      </c>
      <c r="S55" s="260">
        <v>18.333333333333336</v>
      </c>
      <c r="T55" s="323" t="s">
        <v>123</v>
      </c>
    </row>
    <row r="56" spans="1:20">
      <c r="A56" s="3" t="s">
        <v>329</v>
      </c>
      <c r="B56" s="340" t="str">
        <f t="shared" si="3"/>
        <v>Balady</v>
      </c>
      <c r="C56" s="28" t="str">
        <f t="shared" si="4"/>
        <v>Clover, Berseem</v>
      </c>
      <c r="D56" s="29" t="str">
        <f t="shared" si="5"/>
        <v>Legume</v>
      </c>
      <c r="E56" s="261">
        <v>1.94444444444445</v>
      </c>
      <c r="F56" s="170" t="s">
        <v>263</v>
      </c>
      <c r="G56" s="261">
        <v>0.99999999999999689</v>
      </c>
      <c r="H56" s="170" t="s">
        <v>246</v>
      </c>
      <c r="I56" s="261">
        <v>3.8333333333333321</v>
      </c>
      <c r="J56" s="170" t="s">
        <v>259</v>
      </c>
      <c r="K56" s="261">
        <v>0.99999999999999645</v>
      </c>
      <c r="L56" s="170" t="s">
        <v>246</v>
      </c>
      <c r="M56" s="261">
        <v>6.1111111111111258</v>
      </c>
      <c r="N56" s="170" t="s">
        <v>264</v>
      </c>
      <c r="O56" s="261">
        <v>3.6666666666666607</v>
      </c>
      <c r="P56" s="170" t="s">
        <v>262</v>
      </c>
      <c r="Q56" s="261">
        <v>0.99999999999999289</v>
      </c>
      <c r="R56" s="170" t="s">
        <v>246</v>
      </c>
      <c r="S56" s="261">
        <v>13.66666666666667</v>
      </c>
      <c r="T56" s="324" t="s">
        <v>424</v>
      </c>
    </row>
    <row r="57" spans="1:20">
      <c r="A57" s="3" t="s">
        <v>315</v>
      </c>
      <c r="B57" s="339" t="str">
        <f t="shared" si="3"/>
        <v>Frosty</v>
      </c>
      <c r="C57" s="164" t="str">
        <f t="shared" si="4"/>
        <v>Clover, Berseem</v>
      </c>
      <c r="D57" s="165" t="str">
        <f t="shared" si="5"/>
        <v>Legume</v>
      </c>
      <c r="E57" s="260">
        <v>7.0000000000000071</v>
      </c>
      <c r="F57" s="168" t="s">
        <v>201</v>
      </c>
      <c r="G57" s="260">
        <v>8.6666666666666732</v>
      </c>
      <c r="H57" s="168" t="s">
        <v>98</v>
      </c>
      <c r="I57" s="260">
        <v>8.0000000000000036</v>
      </c>
      <c r="J57" s="168" t="s">
        <v>240</v>
      </c>
      <c r="K57" s="260">
        <v>4.3333333333333295</v>
      </c>
      <c r="L57" s="168" t="s">
        <v>366</v>
      </c>
      <c r="M57" s="260">
        <v>18.111111111111114</v>
      </c>
      <c r="N57" s="168" t="s">
        <v>149</v>
      </c>
      <c r="O57" s="260">
        <v>25.333333333333332</v>
      </c>
      <c r="P57" s="168" t="s">
        <v>348</v>
      </c>
      <c r="Q57" s="260">
        <v>18.333333333333329</v>
      </c>
      <c r="R57" s="168" t="s">
        <v>192</v>
      </c>
      <c r="S57" s="260">
        <v>10.666666666666673</v>
      </c>
      <c r="T57" s="323" t="s">
        <v>423</v>
      </c>
    </row>
    <row r="58" spans="1:20">
      <c r="A58" s="3" t="s">
        <v>292</v>
      </c>
      <c r="B58" s="340" t="str">
        <f t="shared" si="3"/>
        <v>AU Sunrise</v>
      </c>
      <c r="C58" s="28" t="str">
        <f t="shared" si="4"/>
        <v>Clover, Crimson</v>
      </c>
      <c r="D58" s="29" t="str">
        <f t="shared" si="5"/>
        <v>Legume</v>
      </c>
      <c r="E58" s="261">
        <v>7.2222222222222285</v>
      </c>
      <c r="F58" s="170" t="s">
        <v>123</v>
      </c>
      <c r="G58" s="261">
        <v>4.0000000000000036</v>
      </c>
      <c r="H58" s="170" t="s">
        <v>366</v>
      </c>
      <c r="I58" s="261">
        <v>8.0000000000000018</v>
      </c>
      <c r="J58" s="170" t="s">
        <v>240</v>
      </c>
      <c r="K58" s="261">
        <v>9.6666666666666607</v>
      </c>
      <c r="L58" s="170" t="s">
        <v>364</v>
      </c>
      <c r="M58" s="261">
        <v>21.222222222222232</v>
      </c>
      <c r="N58" s="170" t="s">
        <v>115</v>
      </c>
      <c r="O58" s="261">
        <v>18.666666666666664</v>
      </c>
      <c r="P58" s="170" t="s">
        <v>380</v>
      </c>
      <c r="Q58" s="261">
        <v>22</v>
      </c>
      <c r="R58" s="170" t="s">
        <v>128</v>
      </c>
      <c r="S58" s="261">
        <v>23.000000000000011</v>
      </c>
      <c r="T58" s="324" t="s">
        <v>235</v>
      </c>
    </row>
    <row r="59" spans="1:20">
      <c r="A59" s="3" t="s">
        <v>297</v>
      </c>
      <c r="B59" s="339" t="str">
        <f t="shared" si="3"/>
        <v>Bolsena</v>
      </c>
      <c r="C59" s="164" t="str">
        <f t="shared" si="4"/>
        <v>Clover, Crimson</v>
      </c>
      <c r="D59" s="165" t="str">
        <f t="shared" si="5"/>
        <v>Legume</v>
      </c>
      <c r="E59" s="260">
        <v>5.5555555555555607</v>
      </c>
      <c r="F59" s="168" t="s">
        <v>148</v>
      </c>
      <c r="G59" s="260">
        <v>4.0000000000000036</v>
      </c>
      <c r="H59" s="168" t="s">
        <v>366</v>
      </c>
      <c r="I59" s="260">
        <v>9.3333333333333375</v>
      </c>
      <c r="J59" s="168" t="s">
        <v>113</v>
      </c>
      <c r="K59" s="260">
        <v>3.333333333333329</v>
      </c>
      <c r="L59" s="168" t="s">
        <v>218</v>
      </c>
      <c r="M59" s="260">
        <v>21.111111111111118</v>
      </c>
      <c r="N59" s="168" t="s">
        <v>115</v>
      </c>
      <c r="O59" s="260">
        <v>18.333333333333329</v>
      </c>
      <c r="P59" s="168" t="s">
        <v>372</v>
      </c>
      <c r="Q59" s="260">
        <v>22.666666666666664</v>
      </c>
      <c r="R59" s="168" t="s">
        <v>101</v>
      </c>
      <c r="S59" s="260">
        <v>22.333333333333343</v>
      </c>
      <c r="T59" s="323" t="s">
        <v>146</v>
      </c>
    </row>
    <row r="60" spans="1:20">
      <c r="A60" s="3" t="s">
        <v>294</v>
      </c>
      <c r="B60" s="340" t="str">
        <f t="shared" si="3"/>
        <v xml:space="preserve">Dixie </v>
      </c>
      <c r="C60" s="28" t="str">
        <f t="shared" si="4"/>
        <v>Clover, Crimson</v>
      </c>
      <c r="D60" s="29" t="str">
        <f t="shared" si="5"/>
        <v>Legume</v>
      </c>
      <c r="E60" s="261">
        <v>6.7777777777777848</v>
      </c>
      <c r="F60" s="170" t="s">
        <v>118</v>
      </c>
      <c r="G60" s="261">
        <v>4.3333333333333366</v>
      </c>
      <c r="H60" s="170" t="s">
        <v>366</v>
      </c>
      <c r="I60" s="261">
        <v>10.000000000000002</v>
      </c>
      <c r="J60" s="170" t="s">
        <v>154</v>
      </c>
      <c r="K60" s="261">
        <v>5.9999999999999964</v>
      </c>
      <c r="L60" s="170" t="s">
        <v>123</v>
      </c>
      <c r="M60" s="261">
        <v>21.44444444444445</v>
      </c>
      <c r="N60" s="170" t="s">
        <v>196</v>
      </c>
      <c r="O60" s="261">
        <v>22.666666666666664</v>
      </c>
      <c r="P60" s="170" t="s">
        <v>344</v>
      </c>
      <c r="Q60" s="261">
        <v>20.999999999999996</v>
      </c>
      <c r="R60" s="170" t="s">
        <v>119</v>
      </c>
      <c r="S60" s="261">
        <v>20.666666666666671</v>
      </c>
      <c r="T60" s="324" t="s">
        <v>120</v>
      </c>
    </row>
    <row r="61" spans="1:20">
      <c r="A61" s="3" t="s">
        <v>299</v>
      </c>
      <c r="B61" s="339" t="str">
        <f t="shared" si="3"/>
        <v>Kentucky Pride</v>
      </c>
      <c r="C61" s="164" t="str">
        <f t="shared" si="4"/>
        <v>Clover, Crimson</v>
      </c>
      <c r="D61" s="165" t="str">
        <f t="shared" si="5"/>
        <v>Legume</v>
      </c>
      <c r="E61" s="260">
        <v>4.44444444444445</v>
      </c>
      <c r="F61" s="168" t="s">
        <v>238</v>
      </c>
      <c r="G61" s="260">
        <v>2.0000000000000009</v>
      </c>
      <c r="H61" s="168" t="s">
        <v>246</v>
      </c>
      <c r="I61" s="260">
        <v>7.6666666666666696</v>
      </c>
      <c r="J61" s="168" t="s">
        <v>202</v>
      </c>
      <c r="K61" s="260">
        <v>3.6666666666666594</v>
      </c>
      <c r="L61" s="168" t="s">
        <v>366</v>
      </c>
      <c r="M61" s="260">
        <v>16.8888888888889</v>
      </c>
      <c r="N61" s="168" t="s">
        <v>103</v>
      </c>
      <c r="O61" s="260">
        <v>16.999999999999996</v>
      </c>
      <c r="P61" s="168" t="s">
        <v>146</v>
      </c>
      <c r="Q61" s="260">
        <v>17.999999999999996</v>
      </c>
      <c r="R61" s="168" t="s">
        <v>192</v>
      </c>
      <c r="S61" s="260">
        <v>15.66666666666667</v>
      </c>
      <c r="T61" s="323" t="s">
        <v>180</v>
      </c>
    </row>
    <row r="62" spans="1:20">
      <c r="A62" s="3" t="s">
        <v>275</v>
      </c>
      <c r="B62" s="340" t="str">
        <f t="shared" si="3"/>
        <v>SECCM18</v>
      </c>
      <c r="C62" s="28" t="str">
        <f t="shared" si="4"/>
        <v>Clover, Crimson</v>
      </c>
      <c r="D62" s="29" t="str">
        <f t="shared" si="5"/>
        <v>Legume</v>
      </c>
      <c r="E62" s="261">
        <v>7.0000000000000062</v>
      </c>
      <c r="F62" s="170" t="s">
        <v>201</v>
      </c>
      <c r="G62" s="261">
        <v>3.6666666666666696</v>
      </c>
      <c r="H62" s="170" t="s">
        <v>218</v>
      </c>
      <c r="I62" s="261">
        <v>10.000000000000002</v>
      </c>
      <c r="J62" s="170" t="s">
        <v>154</v>
      </c>
      <c r="K62" s="261">
        <v>7.3333333333333259</v>
      </c>
      <c r="L62" s="170" t="s">
        <v>153</v>
      </c>
      <c r="M62" s="261">
        <v>20.777777777777786</v>
      </c>
      <c r="N62" s="170" t="s">
        <v>108</v>
      </c>
      <c r="O62" s="261">
        <v>18.333333333333329</v>
      </c>
      <c r="P62" s="170" t="s">
        <v>372</v>
      </c>
      <c r="Q62" s="261">
        <v>20.333333333333332</v>
      </c>
      <c r="R62" s="170" t="s">
        <v>117</v>
      </c>
      <c r="S62" s="261">
        <v>23.666666666666671</v>
      </c>
      <c r="T62" s="324" t="s">
        <v>361</v>
      </c>
    </row>
    <row r="63" spans="1:20">
      <c r="A63" s="3" t="s">
        <v>311</v>
      </c>
      <c r="B63" s="339" t="str">
        <f t="shared" si="3"/>
        <v>White Cloud</v>
      </c>
      <c r="C63" s="164" t="str">
        <f t="shared" si="4"/>
        <v>Clover, Crimson</v>
      </c>
      <c r="D63" s="165" t="str">
        <f t="shared" si="5"/>
        <v>Legume</v>
      </c>
      <c r="E63" s="260">
        <v>5.6111111111111143</v>
      </c>
      <c r="F63" s="168" t="s">
        <v>148</v>
      </c>
      <c r="G63" s="260">
        <v>3.3333333333333597</v>
      </c>
      <c r="H63" s="168" t="s">
        <v>218</v>
      </c>
      <c r="I63" s="260">
        <v>9.8333333333333766</v>
      </c>
      <c r="J63" s="168" t="s">
        <v>154</v>
      </c>
      <c r="K63" s="260">
        <v>3.6666666666670236</v>
      </c>
      <c r="L63" s="168" t="s">
        <v>366</v>
      </c>
      <c r="M63" s="260">
        <v>15.88888888888887</v>
      </c>
      <c r="N63" s="168" t="s">
        <v>143</v>
      </c>
      <c r="O63" s="260">
        <v>13.333333333333208</v>
      </c>
      <c r="P63" s="168" t="s">
        <v>103</v>
      </c>
      <c r="Q63" s="260">
        <v>18.666666666666742</v>
      </c>
      <c r="R63" s="168" t="s">
        <v>192</v>
      </c>
      <c r="S63" s="260">
        <v>15.666666666666611</v>
      </c>
      <c r="T63" s="323" t="s">
        <v>180</v>
      </c>
    </row>
    <row r="64" spans="1:20">
      <c r="A64" s="3" t="s">
        <v>324</v>
      </c>
      <c r="B64" s="340" t="str">
        <f t="shared" si="3"/>
        <v>Big Red</v>
      </c>
      <c r="C64" s="28" t="str">
        <f t="shared" si="4"/>
        <v>Clover, Red</v>
      </c>
      <c r="D64" s="29" t="str">
        <f t="shared" si="5"/>
        <v>Legume</v>
      </c>
      <c r="E64" s="261">
        <v>2.4444444444444446</v>
      </c>
      <c r="F64" s="170" t="s">
        <v>257</v>
      </c>
      <c r="G64" s="261">
        <v>2.3333333333333357</v>
      </c>
      <c r="H64" s="170" t="s">
        <v>246</v>
      </c>
      <c r="I64" s="261">
        <v>2.3333333333333375</v>
      </c>
      <c r="J64" s="170" t="s">
        <v>232</v>
      </c>
      <c r="K64" s="261">
        <v>2.6666666666666634</v>
      </c>
      <c r="L64" s="170" t="s">
        <v>230</v>
      </c>
      <c r="M64" s="261">
        <v>8.4444444444444464</v>
      </c>
      <c r="N64" s="170" t="s">
        <v>253</v>
      </c>
      <c r="O64" s="261">
        <v>12.999999999999996</v>
      </c>
      <c r="P64" s="170" t="s">
        <v>103</v>
      </c>
      <c r="Q64" s="261">
        <v>5.9999999999999982</v>
      </c>
      <c r="R64" s="170" t="s">
        <v>201</v>
      </c>
      <c r="S64" s="261">
        <v>6.3333333333333304</v>
      </c>
      <c r="T64" s="324" t="s">
        <v>264</v>
      </c>
    </row>
    <row r="65" spans="1:20">
      <c r="A65" s="3" t="s">
        <v>327</v>
      </c>
      <c r="B65" s="339" t="str">
        <f t="shared" si="3"/>
        <v>Blaze</v>
      </c>
      <c r="C65" s="164" t="str">
        <f t="shared" si="4"/>
        <v>Clover, Red</v>
      </c>
      <c r="D65" s="165" t="str">
        <f t="shared" si="5"/>
        <v>Legume</v>
      </c>
      <c r="E65" s="260">
        <v>3.8888888888888928</v>
      </c>
      <c r="F65" s="168" t="s">
        <v>151</v>
      </c>
      <c r="G65" s="260">
        <v>2.0000000000000009</v>
      </c>
      <c r="H65" s="168" t="s">
        <v>246</v>
      </c>
      <c r="I65" s="260">
        <v>1.3333333333333375</v>
      </c>
      <c r="J65" s="168" t="s">
        <v>242</v>
      </c>
      <c r="K65" s="260">
        <v>8.3333333333333286</v>
      </c>
      <c r="L65" s="168" t="s">
        <v>368</v>
      </c>
      <c r="M65" s="260">
        <v>8.7777777777777803</v>
      </c>
      <c r="N65" s="168" t="s">
        <v>253</v>
      </c>
      <c r="O65" s="260">
        <v>14</v>
      </c>
      <c r="P65" s="168" t="s">
        <v>126</v>
      </c>
      <c r="Q65" s="260">
        <v>5.6666666666666643</v>
      </c>
      <c r="R65" s="168" t="s">
        <v>366</v>
      </c>
      <c r="S65" s="260">
        <v>6.6666666666666625</v>
      </c>
      <c r="T65" s="323" t="s">
        <v>253</v>
      </c>
    </row>
    <row r="66" spans="1:20">
      <c r="A66" s="3" t="s">
        <v>320</v>
      </c>
      <c r="B66" s="340" t="str">
        <f t="shared" si="3"/>
        <v>GA9909</v>
      </c>
      <c r="C66" s="28" t="str">
        <f t="shared" si="4"/>
        <v>Clover, Red</v>
      </c>
      <c r="D66" s="29" t="str">
        <f t="shared" si="5"/>
        <v>Legume</v>
      </c>
      <c r="E66" s="261">
        <v>3.1666666666666696</v>
      </c>
      <c r="F66" s="170" t="s">
        <v>212</v>
      </c>
      <c r="G66" s="261">
        <v>3.0000000000000027</v>
      </c>
      <c r="H66" s="170" t="s">
        <v>218</v>
      </c>
      <c r="I66" s="261">
        <v>4.166666666666667</v>
      </c>
      <c r="J66" s="170" t="s">
        <v>258</v>
      </c>
      <c r="K66" s="261">
        <v>2.3333333333333313</v>
      </c>
      <c r="L66" s="170" t="s">
        <v>230</v>
      </c>
      <c r="M66" s="261">
        <v>11.222222222222229</v>
      </c>
      <c r="N66" s="170" t="s">
        <v>137</v>
      </c>
      <c r="O66" s="261">
        <v>15.999999999999996</v>
      </c>
      <c r="P66" s="170" t="s">
        <v>120</v>
      </c>
      <c r="Q66" s="261">
        <v>7</v>
      </c>
      <c r="R66" s="170" t="s">
        <v>123</v>
      </c>
      <c r="S66" s="261">
        <v>10.666666666666671</v>
      </c>
      <c r="T66" s="324" t="s">
        <v>423</v>
      </c>
    </row>
    <row r="67" spans="1:20">
      <c r="A67" s="3" t="s">
        <v>325</v>
      </c>
      <c r="B67" s="339" t="str">
        <f t="shared" si="3"/>
        <v>VNS</v>
      </c>
      <c r="C67" s="164" t="str">
        <f t="shared" si="4"/>
        <v>Clover, Red</v>
      </c>
      <c r="D67" s="165" t="str">
        <f t="shared" si="5"/>
        <v>Legume</v>
      </c>
      <c r="E67" s="260">
        <v>3.4444444444444478</v>
      </c>
      <c r="F67" s="168" t="s">
        <v>247</v>
      </c>
      <c r="G67" s="260">
        <v>3.3333333333333361</v>
      </c>
      <c r="H67" s="168" t="s">
        <v>218</v>
      </c>
      <c r="I67" s="260">
        <v>4.6666666666666679</v>
      </c>
      <c r="J67" s="168" t="s">
        <v>414</v>
      </c>
      <c r="K67" s="260">
        <v>2.3333333333333313</v>
      </c>
      <c r="L67" s="168" t="s">
        <v>230</v>
      </c>
      <c r="M67" s="260">
        <v>9.3333333333333393</v>
      </c>
      <c r="N67" s="168" t="s">
        <v>253</v>
      </c>
      <c r="O67" s="260">
        <v>12.333333333333329</v>
      </c>
      <c r="P67" s="168" t="s">
        <v>375</v>
      </c>
      <c r="Q67" s="260">
        <v>8.6666666666666643</v>
      </c>
      <c r="R67" s="168" t="s">
        <v>126</v>
      </c>
      <c r="S67" s="260">
        <v>7.0000000000000018</v>
      </c>
      <c r="T67" s="323" t="s">
        <v>253</v>
      </c>
    </row>
    <row r="68" spans="1:20">
      <c r="A68" s="3" t="s">
        <v>273</v>
      </c>
      <c r="B68" s="340" t="str">
        <f t="shared" si="3"/>
        <v>VNS</v>
      </c>
      <c r="C68" s="28" t="str">
        <f t="shared" si="4"/>
        <v>Vetch, Common</v>
      </c>
      <c r="D68" s="29" t="str">
        <f t="shared" si="5"/>
        <v>Legume</v>
      </c>
      <c r="E68" s="261">
        <v>12.777777777777784</v>
      </c>
      <c r="F68" s="170" t="s">
        <v>184</v>
      </c>
      <c r="G68" s="261">
        <v>16.333333333333332</v>
      </c>
      <c r="H68" s="170" t="s">
        <v>217</v>
      </c>
      <c r="I68" s="261">
        <v>10.000000000000002</v>
      </c>
      <c r="J68" s="170" t="s">
        <v>154</v>
      </c>
      <c r="K68" s="261">
        <v>11.999999999999995</v>
      </c>
      <c r="L68" s="170" t="s">
        <v>115</v>
      </c>
      <c r="M68" s="261">
        <v>17.222222222222221</v>
      </c>
      <c r="N68" s="170" t="s">
        <v>103</v>
      </c>
      <c r="O68" s="261">
        <v>19.999999999999993</v>
      </c>
      <c r="P68" s="170" t="s">
        <v>337</v>
      </c>
      <c r="Q68" s="261">
        <v>13.333333333333329</v>
      </c>
      <c r="R68" s="170" t="s">
        <v>207</v>
      </c>
      <c r="S68" s="261">
        <v>18.333333333333336</v>
      </c>
      <c r="T68" s="324" t="s">
        <v>123</v>
      </c>
    </row>
    <row r="69" spans="1:20">
      <c r="A69" s="3" t="s">
        <v>272</v>
      </c>
      <c r="B69" s="339" t="str">
        <f t="shared" si="3"/>
        <v xml:space="preserve">AU Merit </v>
      </c>
      <c r="C69" s="164" t="str">
        <f t="shared" si="4"/>
        <v>Vetch, Hairy</v>
      </c>
      <c r="D69" s="165" t="str">
        <f t="shared" si="5"/>
        <v>Legume</v>
      </c>
      <c r="E69" s="260">
        <v>13.944444444444454</v>
      </c>
      <c r="F69" s="168" t="s">
        <v>116</v>
      </c>
      <c r="G69" s="260">
        <v>15.000000000000004</v>
      </c>
      <c r="H69" s="168" t="s">
        <v>340</v>
      </c>
      <c r="I69" s="260">
        <v>14.833333333333332</v>
      </c>
      <c r="J69" s="168" t="s">
        <v>122</v>
      </c>
      <c r="K69" s="260">
        <v>12</v>
      </c>
      <c r="L69" s="168" t="s">
        <v>115</v>
      </c>
      <c r="M69" s="260">
        <v>23.333333333333332</v>
      </c>
      <c r="N69" s="168" t="s">
        <v>157</v>
      </c>
      <c r="O69" s="260">
        <v>20</v>
      </c>
      <c r="P69" s="168" t="s">
        <v>337</v>
      </c>
      <c r="Q69" s="260">
        <v>24.333333333333332</v>
      </c>
      <c r="R69" s="168" t="s">
        <v>102</v>
      </c>
      <c r="S69" s="260">
        <v>25.666666666666671</v>
      </c>
      <c r="T69" s="323" t="s">
        <v>417</v>
      </c>
    </row>
    <row r="70" spans="1:20">
      <c r="A70" s="3" t="s">
        <v>282</v>
      </c>
      <c r="B70" s="340" t="str">
        <f t="shared" si="3"/>
        <v>Patagonia Inta</v>
      </c>
      <c r="C70" s="28" t="str">
        <f t="shared" si="4"/>
        <v>Vetch, Hairy</v>
      </c>
      <c r="D70" s="29" t="str">
        <f t="shared" si="5"/>
        <v>Legume</v>
      </c>
      <c r="E70" s="261">
        <v>14.277777777777784</v>
      </c>
      <c r="F70" s="170" t="s">
        <v>116</v>
      </c>
      <c r="G70" s="261">
        <v>13.333333333333336</v>
      </c>
      <c r="H70" s="170" t="s">
        <v>184</v>
      </c>
      <c r="I70" s="261">
        <v>14.833333333333336</v>
      </c>
      <c r="J70" s="170" t="s">
        <v>122</v>
      </c>
      <c r="K70" s="261">
        <v>14.666666666666661</v>
      </c>
      <c r="L70" s="170" t="s">
        <v>157</v>
      </c>
      <c r="M70" s="261">
        <v>23.333333333333332</v>
      </c>
      <c r="N70" s="170" t="s">
        <v>157</v>
      </c>
      <c r="O70" s="261">
        <v>16.999999999999993</v>
      </c>
      <c r="P70" s="170" t="s">
        <v>146</v>
      </c>
      <c r="Q70" s="261">
        <v>22.999999999999996</v>
      </c>
      <c r="R70" s="170" t="s">
        <v>97</v>
      </c>
      <c r="S70" s="261">
        <v>30.000000000000014</v>
      </c>
      <c r="T70" s="324" t="s">
        <v>107</v>
      </c>
    </row>
    <row r="71" spans="1:20">
      <c r="A71" s="3" t="s">
        <v>281</v>
      </c>
      <c r="B71" s="339" t="str">
        <f t="shared" si="3"/>
        <v>Purple Bounty</v>
      </c>
      <c r="C71" s="164" t="str">
        <f t="shared" si="4"/>
        <v>Vetch, Hairy</v>
      </c>
      <c r="D71" s="165" t="str">
        <f t="shared" si="5"/>
        <v>Legume</v>
      </c>
      <c r="E71" s="260">
        <v>16.388888888888889</v>
      </c>
      <c r="F71" s="168" t="s">
        <v>97</v>
      </c>
      <c r="G71" s="260">
        <v>16.333333333333336</v>
      </c>
      <c r="H71" s="168" t="s">
        <v>217</v>
      </c>
      <c r="I71" s="260">
        <v>17.5</v>
      </c>
      <c r="J71" s="168" t="s">
        <v>127</v>
      </c>
      <c r="K71" s="260">
        <v>15.333333333333327</v>
      </c>
      <c r="L71" s="168" t="s">
        <v>106</v>
      </c>
      <c r="M71" s="260">
        <v>25.777777777777775</v>
      </c>
      <c r="N71" s="168" t="s">
        <v>222</v>
      </c>
      <c r="O71" s="260">
        <v>19.333333333333329</v>
      </c>
      <c r="P71" s="168" t="s">
        <v>363</v>
      </c>
      <c r="Q71" s="260">
        <v>26.333333333333329</v>
      </c>
      <c r="R71" s="168" t="s">
        <v>125</v>
      </c>
      <c r="S71" s="260">
        <v>31.666666666666671</v>
      </c>
      <c r="T71" s="323" t="s">
        <v>117</v>
      </c>
    </row>
    <row r="72" spans="1:20">
      <c r="A72" s="3" t="s">
        <v>296</v>
      </c>
      <c r="B72" s="340" t="str">
        <f t="shared" si="3"/>
        <v>Villana</v>
      </c>
      <c r="C72" s="28" t="str">
        <f t="shared" si="4"/>
        <v>Vetch, Hairy</v>
      </c>
      <c r="D72" s="29" t="str">
        <f t="shared" si="5"/>
        <v>Legume</v>
      </c>
      <c r="E72" s="261">
        <v>14.000000000000002</v>
      </c>
      <c r="F72" s="170" t="s">
        <v>116</v>
      </c>
      <c r="G72" s="261">
        <v>14.666666666666668</v>
      </c>
      <c r="H72" s="170" t="s">
        <v>340</v>
      </c>
      <c r="I72" s="261">
        <v>14.666666666666664</v>
      </c>
      <c r="J72" s="170" t="s">
        <v>222</v>
      </c>
      <c r="K72" s="261">
        <v>12.666666666666659</v>
      </c>
      <c r="L72" s="170" t="s">
        <v>171</v>
      </c>
      <c r="M72" s="261">
        <v>25.111111111111118</v>
      </c>
      <c r="N72" s="170" t="s">
        <v>124</v>
      </c>
      <c r="O72" s="261">
        <v>21.333333333333329</v>
      </c>
      <c r="P72" s="170" t="s">
        <v>346</v>
      </c>
      <c r="Q72" s="261">
        <v>21.666666666666664</v>
      </c>
      <c r="R72" s="170" t="s">
        <v>128</v>
      </c>
      <c r="S72" s="261">
        <v>32.333333333333336</v>
      </c>
      <c r="T72" s="324" t="s">
        <v>213</v>
      </c>
    </row>
    <row r="73" spans="1:20">
      <c r="A73" s="3" t="s">
        <v>289</v>
      </c>
      <c r="B73" s="339" t="str">
        <f t="shared" si="3"/>
        <v>WinterKing</v>
      </c>
      <c r="C73" s="164" t="str">
        <f t="shared" si="4"/>
        <v>Vetch, Hairy</v>
      </c>
      <c r="D73" s="165" t="str">
        <f t="shared" si="5"/>
        <v>Legume</v>
      </c>
      <c r="E73" s="260">
        <v>16.166666666666664</v>
      </c>
      <c r="F73" s="168" t="s">
        <v>101</v>
      </c>
      <c r="G73" s="260">
        <v>15.333333333333339</v>
      </c>
      <c r="H73" s="168" t="s">
        <v>340</v>
      </c>
      <c r="I73" s="260">
        <v>17.833333333333332</v>
      </c>
      <c r="J73" s="168" t="s">
        <v>170</v>
      </c>
      <c r="K73" s="260">
        <v>15.333333333333327</v>
      </c>
      <c r="L73" s="168" t="s">
        <v>106</v>
      </c>
      <c r="M73" s="260">
        <v>24.111111111111111</v>
      </c>
      <c r="N73" s="168" t="s">
        <v>136</v>
      </c>
      <c r="O73" s="260">
        <v>18</v>
      </c>
      <c r="P73" s="168" t="s">
        <v>372</v>
      </c>
      <c r="Q73" s="260">
        <v>23.666666666666664</v>
      </c>
      <c r="R73" s="168" t="s">
        <v>97</v>
      </c>
      <c r="S73" s="260">
        <v>30.666666666666671</v>
      </c>
      <c r="T73" s="323" t="s">
        <v>107</v>
      </c>
    </row>
    <row r="74" spans="1:20">
      <c r="A74" s="3" t="s">
        <v>300</v>
      </c>
      <c r="B74" s="340" t="str">
        <f t="shared" si="3"/>
        <v>Namoi</v>
      </c>
      <c r="C74" s="28" t="str">
        <f t="shared" si="4"/>
        <v>Vetch, Woolypod</v>
      </c>
      <c r="D74" s="29" t="str">
        <f t="shared" si="5"/>
        <v>Legume</v>
      </c>
      <c r="E74" s="261">
        <v>13.611111111111114</v>
      </c>
      <c r="F74" s="170" t="s">
        <v>124</v>
      </c>
      <c r="G74" s="261">
        <v>13.333333333333339</v>
      </c>
      <c r="H74" s="170" t="s">
        <v>184</v>
      </c>
      <c r="I74" s="261">
        <v>12.500000000000004</v>
      </c>
      <c r="J74" s="170" t="s">
        <v>184</v>
      </c>
      <c r="K74" s="261">
        <v>14.999999999999989</v>
      </c>
      <c r="L74" s="170" t="s">
        <v>136</v>
      </c>
      <c r="M74" s="261">
        <v>21.333333333333332</v>
      </c>
      <c r="N74" s="170" t="s">
        <v>196</v>
      </c>
      <c r="O74" s="261">
        <v>17.666666666666664</v>
      </c>
      <c r="P74" s="170" t="s">
        <v>372</v>
      </c>
      <c r="Q74" s="261">
        <v>20.999999999999996</v>
      </c>
      <c r="R74" s="170" t="s">
        <v>119</v>
      </c>
      <c r="S74" s="261">
        <v>25.333333333333336</v>
      </c>
      <c r="T74" s="324" t="s">
        <v>417</v>
      </c>
    </row>
    <row r="75" spans="1:20">
      <c r="A75" s="3" t="s">
        <v>286</v>
      </c>
      <c r="B75" s="339" t="str">
        <f t="shared" si="3"/>
        <v>Double OO</v>
      </c>
      <c r="C75" s="164" t="str">
        <f t="shared" si="4"/>
        <v>Winter Pea</v>
      </c>
      <c r="D75" s="165" t="str">
        <f t="shared" si="5"/>
        <v>Legume</v>
      </c>
      <c r="E75" s="260">
        <v>9.8333333333333375</v>
      </c>
      <c r="F75" s="168" t="s">
        <v>226</v>
      </c>
      <c r="G75" s="260">
        <v>7.3333333333333428</v>
      </c>
      <c r="H75" s="168" t="s">
        <v>354</v>
      </c>
      <c r="I75" s="260">
        <v>10.166666666666668</v>
      </c>
      <c r="J75" s="168" t="s">
        <v>108</v>
      </c>
      <c r="K75" s="260">
        <v>12.000000000000002</v>
      </c>
      <c r="L75" s="168" t="s">
        <v>115</v>
      </c>
      <c r="M75" s="260">
        <v>30.111111111111118</v>
      </c>
      <c r="N75" s="168" t="s">
        <v>185</v>
      </c>
      <c r="O75" s="260">
        <v>28.000000000000004</v>
      </c>
      <c r="P75" s="168" t="s">
        <v>169</v>
      </c>
      <c r="Q75" s="260">
        <v>26.333333333333329</v>
      </c>
      <c r="R75" s="168" t="s">
        <v>125</v>
      </c>
      <c r="S75" s="260">
        <v>36</v>
      </c>
      <c r="T75" s="323" t="s">
        <v>191</v>
      </c>
    </row>
    <row r="76" spans="1:20">
      <c r="A76" s="3" t="s">
        <v>270</v>
      </c>
      <c r="B76" s="340" t="str">
        <f t="shared" si="3"/>
        <v>Survivor</v>
      </c>
      <c r="C76" s="28" t="str">
        <f t="shared" si="4"/>
        <v>Winter Pea</v>
      </c>
      <c r="D76" s="29" t="str">
        <f t="shared" si="5"/>
        <v>Legume</v>
      </c>
      <c r="E76" s="261">
        <v>13.333333333333336</v>
      </c>
      <c r="F76" s="170" t="s">
        <v>124</v>
      </c>
      <c r="G76" s="261">
        <v>14.666666666666675</v>
      </c>
      <c r="H76" s="170" t="s">
        <v>340</v>
      </c>
      <c r="I76" s="261">
        <v>11.66666666666667</v>
      </c>
      <c r="J76" s="170" t="s">
        <v>96</v>
      </c>
      <c r="K76" s="261">
        <v>13.666666666666664</v>
      </c>
      <c r="L76" s="170" t="s">
        <v>132</v>
      </c>
      <c r="M76" s="261">
        <v>26.333333333333343</v>
      </c>
      <c r="N76" s="170" t="s">
        <v>183</v>
      </c>
      <c r="O76" s="261">
        <v>22.333333333333329</v>
      </c>
      <c r="P76" s="170" t="s">
        <v>341</v>
      </c>
      <c r="Q76" s="261">
        <v>22.999999999999996</v>
      </c>
      <c r="R76" s="170" t="s">
        <v>97</v>
      </c>
      <c r="S76" s="261">
        <v>33.666666666666664</v>
      </c>
      <c r="T76" s="324" t="s">
        <v>127</v>
      </c>
    </row>
    <row r="77" spans="1:20">
      <c r="A77" s="3" t="s">
        <v>284</v>
      </c>
      <c r="B77" s="339" t="str">
        <f t="shared" si="3"/>
        <v>VNS (1)</v>
      </c>
      <c r="C77" s="164" t="str">
        <f t="shared" si="4"/>
        <v>Winter Pea</v>
      </c>
      <c r="D77" s="165" t="str">
        <f t="shared" si="5"/>
        <v>Legume</v>
      </c>
      <c r="E77" s="260">
        <v>12.888888888888896</v>
      </c>
      <c r="F77" s="168" t="s">
        <v>157</v>
      </c>
      <c r="G77" s="260">
        <v>12.666666666666671</v>
      </c>
      <c r="H77" s="168" t="s">
        <v>184</v>
      </c>
      <c r="I77" s="260">
        <v>16.666666666666664</v>
      </c>
      <c r="J77" s="168" t="s">
        <v>101</v>
      </c>
      <c r="K77" s="260">
        <v>9.3333333333333286</v>
      </c>
      <c r="L77" s="168" t="s">
        <v>364</v>
      </c>
      <c r="M77" s="260">
        <v>26.888888888888896</v>
      </c>
      <c r="N77" s="168" t="s">
        <v>101</v>
      </c>
      <c r="O77" s="260">
        <v>25.333333333333336</v>
      </c>
      <c r="P77" s="168" t="s">
        <v>348</v>
      </c>
      <c r="Q77" s="260">
        <v>25.999999999999993</v>
      </c>
      <c r="R77" s="168" t="s">
        <v>125</v>
      </c>
      <c r="S77" s="260">
        <v>29.333333333333343</v>
      </c>
      <c r="T77" s="323" t="s">
        <v>384</v>
      </c>
    </row>
    <row r="78" spans="1:20">
      <c r="A78" s="3" t="s">
        <v>276</v>
      </c>
      <c r="B78" s="340" t="str">
        <f t="shared" si="3"/>
        <v>VNS (2)</v>
      </c>
      <c r="C78" s="28" t="str">
        <f t="shared" si="4"/>
        <v>Winter Pea</v>
      </c>
      <c r="D78" s="29" t="str">
        <f t="shared" si="5"/>
        <v>Legume</v>
      </c>
      <c r="E78" s="261">
        <v>13.222222222222221</v>
      </c>
      <c r="F78" s="170" t="s">
        <v>179</v>
      </c>
      <c r="G78" s="261">
        <v>14.000000000000007</v>
      </c>
      <c r="H78" s="170" t="s">
        <v>136</v>
      </c>
      <c r="I78" s="261">
        <v>10.66666666666667</v>
      </c>
      <c r="J78" s="170" t="s">
        <v>129</v>
      </c>
      <c r="K78" s="261">
        <v>14.999999999999989</v>
      </c>
      <c r="L78" s="170" t="s">
        <v>136</v>
      </c>
      <c r="M78" s="261">
        <v>28.888888888888886</v>
      </c>
      <c r="N78" s="170" t="s">
        <v>97</v>
      </c>
      <c r="O78" s="261">
        <v>21.333333333333329</v>
      </c>
      <c r="P78" s="170" t="s">
        <v>346</v>
      </c>
      <c r="Q78" s="261">
        <v>23.999999999999996</v>
      </c>
      <c r="R78" s="170" t="s">
        <v>185</v>
      </c>
      <c r="S78" s="261">
        <v>41.333333333333329</v>
      </c>
      <c r="T78" s="324" t="s">
        <v>214</v>
      </c>
    </row>
    <row r="79" spans="1:20" ht="12.75" customHeight="1">
      <c r="A79" s="3" t="s">
        <v>290</v>
      </c>
      <c r="B79" s="339" t="str">
        <f t="shared" si="3"/>
        <v>Windham</v>
      </c>
      <c r="C79" s="164" t="str">
        <f t="shared" si="4"/>
        <v>Winter Pea</v>
      </c>
      <c r="D79" s="165" t="str">
        <f t="shared" si="5"/>
        <v>Legume</v>
      </c>
      <c r="E79" s="260">
        <v>7.44444444444445</v>
      </c>
      <c r="F79" s="168" t="s">
        <v>204</v>
      </c>
      <c r="G79" s="260">
        <v>5.3333333333333428</v>
      </c>
      <c r="H79" s="168" t="s">
        <v>123</v>
      </c>
      <c r="I79" s="260">
        <v>9.3333333333333357</v>
      </c>
      <c r="J79" s="168" t="s">
        <v>113</v>
      </c>
      <c r="K79" s="260">
        <v>7.6666666666666643</v>
      </c>
      <c r="L79" s="168" t="s">
        <v>350</v>
      </c>
      <c r="M79" s="260">
        <v>18.222222222222225</v>
      </c>
      <c r="N79" s="168" t="s">
        <v>126</v>
      </c>
      <c r="O79" s="260">
        <v>20.666666666666664</v>
      </c>
      <c r="P79" s="168" t="s">
        <v>343</v>
      </c>
      <c r="Q79" s="260">
        <v>14.333333333333329</v>
      </c>
      <c r="R79" s="168" t="s">
        <v>402</v>
      </c>
      <c r="S79" s="260">
        <v>19.666666666666671</v>
      </c>
      <c r="T79" s="323" t="s">
        <v>354</v>
      </c>
    </row>
    <row r="80" spans="1:20">
      <c r="A80" s="3" t="s">
        <v>278</v>
      </c>
      <c r="B80" s="340" t="str">
        <f t="shared" si="3"/>
        <v>WyoWinter (1)</v>
      </c>
      <c r="C80" s="28" t="str">
        <f t="shared" si="4"/>
        <v>Winter Pea</v>
      </c>
      <c r="D80" s="29" t="str">
        <f t="shared" si="5"/>
        <v>Legume</v>
      </c>
      <c r="E80" s="261">
        <v>11.333333333333336</v>
      </c>
      <c r="F80" s="170" t="s">
        <v>129</v>
      </c>
      <c r="G80" s="261">
        <v>10.666666666666671</v>
      </c>
      <c r="H80" s="170" t="s">
        <v>129</v>
      </c>
      <c r="I80" s="261">
        <v>11.000000000000004</v>
      </c>
      <c r="J80" s="170" t="s">
        <v>96</v>
      </c>
      <c r="K80" s="261">
        <v>12.333333333333329</v>
      </c>
      <c r="L80" s="170" t="s">
        <v>206</v>
      </c>
      <c r="M80" s="261">
        <v>25.666666666666668</v>
      </c>
      <c r="N80" s="170" t="s">
        <v>222</v>
      </c>
      <c r="O80" s="261">
        <v>24.333333333333332</v>
      </c>
      <c r="P80" s="170" t="s">
        <v>344</v>
      </c>
      <c r="Q80" s="261">
        <v>23</v>
      </c>
      <c r="R80" s="170" t="s">
        <v>97</v>
      </c>
      <c r="S80" s="261">
        <v>29.666666666666668</v>
      </c>
      <c r="T80" s="324" t="s">
        <v>384</v>
      </c>
    </row>
    <row r="81" spans="1:32" ht="12.75" customHeight="1">
      <c r="A81" s="3" t="s">
        <v>279</v>
      </c>
      <c r="B81" s="339" t="str">
        <f t="shared" si="3"/>
        <v>WyoWinter (2)</v>
      </c>
      <c r="C81" s="164" t="str">
        <f t="shared" si="4"/>
        <v>Winter Pea</v>
      </c>
      <c r="D81" s="165" t="str">
        <f t="shared" si="5"/>
        <v>Legume</v>
      </c>
      <c r="E81" s="260">
        <v>13.555555555555561</v>
      </c>
      <c r="F81" s="168" t="s">
        <v>124</v>
      </c>
      <c r="G81" s="260">
        <v>14.666666666666675</v>
      </c>
      <c r="H81" s="168" t="s">
        <v>340</v>
      </c>
      <c r="I81" s="260">
        <v>15.000000000000004</v>
      </c>
      <c r="J81" s="168" t="s">
        <v>122</v>
      </c>
      <c r="K81" s="260">
        <v>11</v>
      </c>
      <c r="L81" s="168" t="s">
        <v>235</v>
      </c>
      <c r="M81" s="260">
        <v>26.444444444444461</v>
      </c>
      <c r="N81" s="168" t="s">
        <v>183</v>
      </c>
      <c r="O81" s="260">
        <v>22.999999999999996</v>
      </c>
      <c r="P81" s="168" t="s">
        <v>344</v>
      </c>
      <c r="Q81" s="260">
        <v>26.666666666666664</v>
      </c>
      <c r="R81" s="168" t="s">
        <v>125</v>
      </c>
      <c r="S81" s="260">
        <v>29.666666666666668</v>
      </c>
      <c r="T81" s="323" t="s">
        <v>384</v>
      </c>
    </row>
    <row r="82" spans="1:32" s="166" customFormat="1">
      <c r="B82" s="388" t="s">
        <v>1</v>
      </c>
      <c r="C82" s="403"/>
      <c r="D82" s="417"/>
      <c r="E82" s="172">
        <f>AVERAGE(E53:E81)</f>
        <v>8.8361133043379834</v>
      </c>
      <c r="F82" s="173"/>
      <c r="G82" s="172">
        <f>AVERAGE(G53:G81)</f>
        <v>8.2616566850982984</v>
      </c>
      <c r="H82" s="173"/>
      <c r="I82" s="174">
        <f>AVERAGE(I53:I81)</f>
        <v>9.7471264367816097</v>
      </c>
      <c r="J82" s="175"/>
      <c r="K82" s="174">
        <f>AVERAGE(K53:K81)</f>
        <v>8.5225272542157757</v>
      </c>
      <c r="L82" s="175"/>
      <c r="M82" s="174">
        <f>AVERAGE(M53:M81)</f>
        <v>19.547892720306514</v>
      </c>
      <c r="N82" s="175"/>
      <c r="O82" s="174">
        <f>AVERAGE(O53:O81)</f>
        <v>18.609195402298841</v>
      </c>
      <c r="P82" s="175"/>
      <c r="Q82" s="174">
        <f>AVERAGE(Q53:Q81)</f>
        <v>18.091954022988503</v>
      </c>
      <c r="R82" s="175"/>
      <c r="S82" s="174">
        <f>AVERAGE(S53:S81)</f>
        <v>21.94252873563218</v>
      </c>
      <c r="T82" s="322"/>
      <c r="W82" s="166" t="s">
        <v>3</v>
      </c>
    </row>
    <row r="83" spans="1:32" s="166" customFormat="1">
      <c r="B83" s="389" t="s">
        <v>429</v>
      </c>
      <c r="C83" s="404"/>
      <c r="D83" s="418"/>
      <c r="E83" s="177">
        <f>MIN(E53:E81)</f>
        <v>1.94444444444445</v>
      </c>
      <c r="F83" s="179"/>
      <c r="G83" s="177">
        <f>MIN(G53:G81)</f>
        <v>0.99999999999999689</v>
      </c>
      <c r="H83" s="179"/>
      <c r="I83" s="178">
        <f>MIN(I53:I81)</f>
        <v>1.3333333333333375</v>
      </c>
      <c r="J83" s="180"/>
      <c r="K83" s="178">
        <f>MIN(K53:K81)</f>
        <v>0.99999999999999645</v>
      </c>
      <c r="L83" s="180"/>
      <c r="M83" s="178">
        <f>MIN(M53:M81)</f>
        <v>6.1111111111111258</v>
      </c>
      <c r="N83" s="180"/>
      <c r="O83" s="178">
        <f>MIN(O53:O81)</f>
        <v>3.6666666666666607</v>
      </c>
      <c r="P83" s="180"/>
      <c r="Q83" s="178">
        <f>MIN(Q53:Q81)</f>
        <v>0.99999999999999289</v>
      </c>
      <c r="R83" s="180"/>
      <c r="S83" s="178">
        <f>MIN(S53:S81)</f>
        <v>6.3333333333333304</v>
      </c>
      <c r="T83" s="180"/>
    </row>
    <row r="84" spans="1:32" s="166" customFormat="1">
      <c r="B84" s="389" t="s">
        <v>430</v>
      </c>
      <c r="C84" s="404"/>
      <c r="D84" s="418"/>
      <c r="E84" s="177">
        <f>MAX(E53:E81)</f>
        <v>16.388888888888889</v>
      </c>
      <c r="F84" s="179"/>
      <c r="G84" s="177">
        <f>MAX(G53:G81)</f>
        <v>16.333333333333336</v>
      </c>
      <c r="H84" s="179"/>
      <c r="I84" s="178">
        <f>MAX(I53:I81)</f>
        <v>17.833333333333332</v>
      </c>
      <c r="J84" s="180"/>
      <c r="K84" s="178">
        <f>MAX(K53:K81)</f>
        <v>15.333333333333327</v>
      </c>
      <c r="L84" s="180"/>
      <c r="M84" s="178">
        <f>MAX(M53:M81)</f>
        <v>30.111111111111118</v>
      </c>
      <c r="N84" s="180"/>
      <c r="O84" s="178">
        <f>MAX(O53:O81)</f>
        <v>28.000000000000004</v>
      </c>
      <c r="P84" s="180"/>
      <c r="Q84" s="178">
        <f>MAX(Q53:Q81)</f>
        <v>26.666666666666664</v>
      </c>
      <c r="R84" s="180"/>
      <c r="S84" s="178">
        <f>MAX(S53:S81)</f>
        <v>41.333333333333329</v>
      </c>
      <c r="T84" s="180"/>
    </row>
    <row r="85" spans="1:32" s="166" customFormat="1" ht="13.8" thickBot="1">
      <c r="B85" s="390" t="s">
        <v>431</v>
      </c>
      <c r="C85" s="405"/>
      <c r="D85" s="419"/>
      <c r="E85" s="183">
        <f>E84-E83</f>
        <v>14.444444444444439</v>
      </c>
      <c r="F85" s="184"/>
      <c r="G85" s="183">
        <f t="shared" ref="G85" si="6">G84-G83</f>
        <v>15.333333333333339</v>
      </c>
      <c r="H85" s="184"/>
      <c r="I85" s="185">
        <f t="shared" ref="I85" si="7">I84-I83</f>
        <v>16.499999999999993</v>
      </c>
      <c r="J85" s="186"/>
      <c r="K85" s="185">
        <f t="shared" ref="K85" si="8">K84-K83</f>
        <v>14.33333333333333</v>
      </c>
      <c r="L85" s="186"/>
      <c r="M85" s="185">
        <f t="shared" ref="M85" si="9">M84-M83</f>
        <v>23.999999999999993</v>
      </c>
      <c r="N85" s="186"/>
      <c r="O85" s="185">
        <f t="shared" ref="O85" si="10">O84-O83</f>
        <v>24.333333333333343</v>
      </c>
      <c r="P85" s="186"/>
      <c r="Q85" s="185">
        <f t="shared" ref="Q85" si="11">Q84-Q83</f>
        <v>25.666666666666671</v>
      </c>
      <c r="R85" s="186"/>
      <c r="S85" s="185">
        <f t="shared" ref="S85" si="12">S84-S83</f>
        <v>35</v>
      </c>
      <c r="T85" s="186"/>
    </row>
    <row r="86" spans="1:32" s="248" customFormat="1" ht="45" customHeight="1">
      <c r="B86" s="486" t="s">
        <v>524</v>
      </c>
      <c r="C86" s="486"/>
      <c r="D86" s="486"/>
      <c r="E86" s="486"/>
      <c r="F86" s="486"/>
      <c r="G86" s="486"/>
      <c r="H86" s="486"/>
      <c r="I86" s="486"/>
      <c r="J86" s="486"/>
      <c r="K86" s="486"/>
      <c r="L86" s="486"/>
      <c r="M86" s="486"/>
      <c r="N86" s="486"/>
      <c r="O86" s="486"/>
      <c r="P86" s="486"/>
      <c r="Q86" s="486"/>
      <c r="R86" s="486"/>
      <c r="S86" s="486"/>
      <c r="T86" s="486"/>
      <c r="AF86" s="248" t="s">
        <v>3</v>
      </c>
    </row>
    <row r="87" spans="1:32" s="166" customFormat="1" ht="30" customHeight="1" thickBot="1">
      <c r="B87" s="499" t="s">
        <v>554</v>
      </c>
      <c r="C87" s="499"/>
      <c r="D87" s="499"/>
      <c r="E87" s="499"/>
      <c r="F87" s="499"/>
      <c r="G87" s="499"/>
      <c r="H87" s="499"/>
      <c r="I87" s="499"/>
      <c r="J87" s="499"/>
      <c r="K87" s="499"/>
      <c r="L87" s="499"/>
      <c r="M87" s="499"/>
      <c r="N87" s="499"/>
      <c r="O87" s="499"/>
      <c r="P87" s="499"/>
      <c r="Q87" s="499"/>
      <c r="R87" s="499"/>
      <c r="S87" s="499"/>
      <c r="T87" s="499"/>
    </row>
    <row r="88" spans="1:32" s="163" customFormat="1" ht="19.95" customHeight="1">
      <c r="A88" s="66"/>
      <c r="B88" s="1" t="s">
        <v>21</v>
      </c>
      <c r="C88" s="331"/>
      <c r="D88" s="332"/>
      <c r="E88" s="477" t="s">
        <v>82</v>
      </c>
      <c r="F88" s="478"/>
      <c r="G88" s="478"/>
      <c r="H88" s="478"/>
      <c r="I88" s="478"/>
      <c r="J88" s="478"/>
      <c r="K88" s="478"/>
      <c r="L88" s="478"/>
      <c r="M88" s="478"/>
      <c r="N88" s="478"/>
      <c r="O88" s="478"/>
      <c r="P88" s="478"/>
      <c r="Q88" s="478"/>
      <c r="R88" s="478"/>
      <c r="S88" s="478"/>
      <c r="T88" s="479"/>
    </row>
    <row r="89" spans="1:32" s="163" customFormat="1" ht="19.95" customHeight="1">
      <c r="A89" s="66"/>
      <c r="B89" s="13"/>
      <c r="C89" s="333"/>
      <c r="D89" s="334"/>
      <c r="E89" s="480" t="s">
        <v>85</v>
      </c>
      <c r="F89" s="482"/>
      <c r="G89" s="482"/>
      <c r="H89" s="482"/>
      <c r="I89" s="482"/>
      <c r="J89" s="482"/>
      <c r="K89" s="482"/>
      <c r="L89" s="482"/>
      <c r="M89" s="480" t="s">
        <v>81</v>
      </c>
      <c r="N89" s="482"/>
      <c r="O89" s="482"/>
      <c r="P89" s="482"/>
      <c r="Q89" s="482"/>
      <c r="R89" s="482"/>
      <c r="S89" s="482"/>
      <c r="T89" s="501"/>
    </row>
    <row r="90" spans="1:32" s="163" customFormat="1" ht="19.8" customHeight="1" thickBot="1">
      <c r="A90" s="66"/>
      <c r="B90" s="2"/>
      <c r="C90" s="336"/>
      <c r="D90" s="338"/>
      <c r="E90" s="480" t="s">
        <v>428</v>
      </c>
      <c r="F90" s="481"/>
      <c r="G90" s="482" t="s">
        <v>427</v>
      </c>
      <c r="H90" s="481"/>
      <c r="I90" s="482" t="s">
        <v>426</v>
      </c>
      <c r="J90" s="481"/>
      <c r="K90" s="482" t="s">
        <v>425</v>
      </c>
      <c r="L90" s="481"/>
      <c r="M90" s="480" t="s">
        <v>428</v>
      </c>
      <c r="N90" s="481"/>
      <c r="O90" s="482" t="s">
        <v>427</v>
      </c>
      <c r="P90" s="481"/>
      <c r="Q90" s="482" t="s">
        <v>426</v>
      </c>
      <c r="R90" s="481"/>
      <c r="S90" s="482" t="s">
        <v>425</v>
      </c>
      <c r="T90" s="484"/>
    </row>
    <row r="91" spans="1:32" s="181" customFormat="1">
      <c r="B91" s="393" t="s">
        <v>447</v>
      </c>
      <c r="C91" s="408"/>
      <c r="D91" s="408"/>
      <c r="E91" s="218"/>
      <c r="F91" s="210"/>
      <c r="G91" s="218"/>
      <c r="H91" s="210"/>
      <c r="I91" s="219"/>
      <c r="J91" s="211"/>
      <c r="K91" s="219"/>
      <c r="L91" s="211"/>
      <c r="M91" s="219"/>
      <c r="N91" s="211"/>
      <c r="O91" s="219"/>
      <c r="P91" s="211"/>
      <c r="Q91" s="219"/>
      <c r="R91" s="211"/>
      <c r="S91" s="219"/>
      <c r="T91" s="211"/>
    </row>
    <row r="92" spans="1:32" s="181" customFormat="1">
      <c r="B92" s="394" t="s">
        <v>1</v>
      </c>
      <c r="C92" s="409"/>
      <c r="D92" s="420"/>
      <c r="E92" s="198">
        <f>E13</f>
        <v>19.000000000000014</v>
      </c>
      <c r="F92" s="209"/>
      <c r="G92" s="198">
        <f>G13</f>
        <v>22.666666666666682</v>
      </c>
      <c r="H92" s="209"/>
      <c r="I92" s="200">
        <f>I13</f>
        <v>3.3333333333333321</v>
      </c>
      <c r="J92" s="201"/>
      <c r="K92" s="200">
        <f>K13</f>
        <v>30.999999999999972</v>
      </c>
      <c r="L92" s="201"/>
      <c r="M92" s="200">
        <f>M13</f>
        <v>17.111111111111125</v>
      </c>
      <c r="N92" s="201"/>
      <c r="O92" s="200">
        <f>O13</f>
        <v>23.666666666666671</v>
      </c>
      <c r="P92" s="201"/>
      <c r="Q92" s="200">
        <f>Q13</f>
        <v>0.99999999999999289</v>
      </c>
      <c r="R92" s="201"/>
      <c r="S92" s="200">
        <f>S13</f>
        <v>26.666666666666675</v>
      </c>
      <c r="T92" s="326"/>
    </row>
    <row r="93" spans="1:32" s="181" customFormat="1">
      <c r="B93" s="395" t="s">
        <v>429</v>
      </c>
      <c r="C93" s="410"/>
      <c r="D93" s="421"/>
      <c r="E93" s="233">
        <f>E14</f>
        <v>20.722222222222229</v>
      </c>
      <c r="F93" s="231"/>
      <c r="G93" s="233">
        <f>G14</f>
        <v>22.000000000000011</v>
      </c>
      <c r="H93" s="231"/>
      <c r="I93" s="228">
        <f>I14</f>
        <v>6.1666666666666661</v>
      </c>
      <c r="J93" s="232"/>
      <c r="K93" s="228">
        <f>K14</f>
        <v>33.999999999999979</v>
      </c>
      <c r="L93" s="232"/>
      <c r="M93" s="228">
        <f>M14</f>
        <v>19.555555555555557</v>
      </c>
      <c r="N93" s="232"/>
      <c r="O93" s="228">
        <f>O14</f>
        <v>25.666666666666671</v>
      </c>
      <c r="P93" s="232"/>
      <c r="Q93" s="228">
        <f>Q14</f>
        <v>3.6666666666666607</v>
      </c>
      <c r="R93" s="232"/>
      <c r="S93" s="228">
        <f>S14</f>
        <v>29.333333333333339</v>
      </c>
      <c r="T93" s="232"/>
    </row>
    <row r="94" spans="1:32" s="181" customFormat="1">
      <c r="B94" s="396" t="s">
        <v>430</v>
      </c>
      <c r="C94" s="411"/>
      <c r="D94" s="422"/>
      <c r="E94" s="208">
        <f>E15</f>
        <v>24.611111111111125</v>
      </c>
      <c r="F94" s="206"/>
      <c r="G94" s="208">
        <f>G15</f>
        <v>26.000000000000011</v>
      </c>
      <c r="H94" s="206"/>
      <c r="I94" s="204">
        <f>I15</f>
        <v>5.1666666666666661</v>
      </c>
      <c r="J94" s="207"/>
      <c r="K94" s="204">
        <f>K15</f>
        <v>42.666666666666643</v>
      </c>
      <c r="L94" s="207"/>
      <c r="M94" s="204">
        <f>M15</f>
        <v>22.888888888888896</v>
      </c>
      <c r="N94" s="207"/>
      <c r="O94" s="204">
        <f>O15</f>
        <v>28</v>
      </c>
      <c r="P94" s="207"/>
      <c r="Q94" s="204">
        <f>Q15</f>
        <v>10.666666666666661</v>
      </c>
      <c r="R94" s="207"/>
      <c r="S94" s="204">
        <f>S15</f>
        <v>30.000000000000004</v>
      </c>
      <c r="T94" s="207"/>
    </row>
    <row r="95" spans="1:32" s="181" customFormat="1" ht="13.8" thickBot="1">
      <c r="B95" s="395" t="s">
        <v>431</v>
      </c>
      <c r="C95" s="410"/>
      <c r="D95" s="421"/>
      <c r="E95" s="234">
        <f>E16</f>
        <v>21</v>
      </c>
      <c r="F95" s="231"/>
      <c r="G95" s="234">
        <f>G16</f>
        <v>21.666666666666682</v>
      </c>
      <c r="H95" s="231"/>
      <c r="I95" s="235">
        <f>I16</f>
        <v>17.000000000000004</v>
      </c>
      <c r="J95" s="232"/>
      <c r="K95" s="235">
        <f>K16</f>
        <v>24.333333333333321</v>
      </c>
      <c r="L95" s="232"/>
      <c r="M95" s="235">
        <f>M16</f>
        <v>23.777777777777779</v>
      </c>
      <c r="N95" s="232"/>
      <c r="O95" s="235">
        <f>O16</f>
        <v>27.333333333333332</v>
      </c>
      <c r="P95" s="232"/>
      <c r="Q95" s="235">
        <f>Q16</f>
        <v>7.3333333333333321</v>
      </c>
      <c r="R95" s="232"/>
      <c r="S95" s="235">
        <f>S16</f>
        <v>36.666666666666664</v>
      </c>
      <c r="T95" s="232"/>
    </row>
    <row r="96" spans="1:32" s="181" customFormat="1">
      <c r="B96" s="397" t="s">
        <v>448</v>
      </c>
      <c r="C96" s="412"/>
      <c r="D96" s="412"/>
      <c r="E96" s="220"/>
      <c r="F96" s="213"/>
      <c r="G96" s="220"/>
      <c r="H96" s="213"/>
      <c r="I96" s="221"/>
      <c r="J96" s="214"/>
      <c r="K96" s="221"/>
      <c r="L96" s="214"/>
      <c r="M96" s="221"/>
      <c r="N96" s="214"/>
      <c r="O96" s="221"/>
      <c r="P96" s="214"/>
      <c r="Q96" s="221"/>
      <c r="R96" s="214"/>
      <c r="S96" s="221"/>
      <c r="T96" s="214"/>
    </row>
    <row r="97" spans="2:27" s="181" customFormat="1">
      <c r="B97" s="394" t="s">
        <v>1</v>
      </c>
      <c r="C97" s="409"/>
      <c r="D97" s="420"/>
      <c r="E97" s="198">
        <f>E43</f>
        <v>12.555555555555561</v>
      </c>
      <c r="F97" s="209"/>
      <c r="G97" s="198">
        <f>G43</f>
        <v>10.66666666666667</v>
      </c>
      <c r="H97" s="209"/>
      <c r="I97" s="200">
        <f>I43</f>
        <v>10.66666666666667</v>
      </c>
      <c r="J97" s="201"/>
      <c r="K97" s="200">
        <f>K43</f>
        <v>16.333333333333321</v>
      </c>
      <c r="L97" s="201"/>
      <c r="M97" s="200">
        <f>M43</f>
        <v>29.999999999999996</v>
      </c>
      <c r="N97" s="201"/>
      <c r="O97" s="200">
        <f>O43</f>
        <v>32.999999999999986</v>
      </c>
      <c r="P97" s="201"/>
      <c r="Q97" s="200">
        <f>Q43</f>
        <v>23.999999999999993</v>
      </c>
      <c r="R97" s="201"/>
      <c r="S97" s="200">
        <f>S43</f>
        <v>33.000000000000007</v>
      </c>
      <c r="T97" s="326"/>
    </row>
    <row r="98" spans="2:27" s="181" customFormat="1">
      <c r="B98" s="395" t="s">
        <v>429</v>
      </c>
      <c r="C98" s="410"/>
      <c r="D98" s="421"/>
      <c r="E98" s="233">
        <f>E44</f>
        <v>10.3888888888889</v>
      </c>
      <c r="F98" s="231"/>
      <c r="G98" s="233">
        <f>G44</f>
        <v>9.6666666666666696</v>
      </c>
      <c r="H98" s="231"/>
      <c r="I98" s="228">
        <f>I44</f>
        <v>8.5000000000000018</v>
      </c>
      <c r="J98" s="232"/>
      <c r="K98" s="228">
        <f>K44</f>
        <v>12.999999999999998</v>
      </c>
      <c r="L98" s="232"/>
      <c r="M98" s="228">
        <f>M44</f>
        <v>19.444444444444457</v>
      </c>
      <c r="N98" s="232"/>
      <c r="O98" s="228">
        <f>O44</f>
        <v>21.999999999999993</v>
      </c>
      <c r="P98" s="232"/>
      <c r="Q98" s="228">
        <f>Q44</f>
        <v>15.666666666666664</v>
      </c>
      <c r="R98" s="232"/>
      <c r="S98" s="228">
        <f>S44</f>
        <v>20.666666666666671</v>
      </c>
      <c r="T98" s="232"/>
    </row>
    <row r="99" spans="2:27" s="181" customFormat="1">
      <c r="B99" s="396" t="s">
        <v>430</v>
      </c>
      <c r="C99" s="411"/>
      <c r="D99" s="422"/>
      <c r="E99" s="208">
        <f>E45</f>
        <v>16.166666666666679</v>
      </c>
      <c r="F99" s="206"/>
      <c r="G99" s="208">
        <f>G45</f>
        <v>14.000000000000004</v>
      </c>
      <c r="H99" s="206"/>
      <c r="I99" s="204">
        <f>I45</f>
        <v>14.166666666666671</v>
      </c>
      <c r="J99" s="207"/>
      <c r="K99" s="204">
        <f>K45</f>
        <v>20.333333333333321</v>
      </c>
      <c r="L99" s="207"/>
      <c r="M99" s="204">
        <f>M45</f>
        <v>26</v>
      </c>
      <c r="N99" s="207"/>
      <c r="O99" s="204">
        <f>O45</f>
        <v>23.999999999999996</v>
      </c>
      <c r="P99" s="207"/>
      <c r="Q99" s="204">
        <f>Q45</f>
        <v>22</v>
      </c>
      <c r="R99" s="207"/>
      <c r="S99" s="204">
        <f>S45</f>
        <v>32</v>
      </c>
      <c r="T99" s="207"/>
      <c r="AA99" s="181" t="s">
        <v>3</v>
      </c>
    </row>
    <row r="100" spans="2:27" s="166" customFormat="1" ht="13.8" thickBot="1">
      <c r="B100" s="395" t="s">
        <v>431</v>
      </c>
      <c r="C100" s="410"/>
      <c r="D100" s="421"/>
      <c r="E100" s="234">
        <f>E46</f>
        <v>15.800000000000002</v>
      </c>
      <c r="F100" s="231"/>
      <c r="G100" s="234">
        <f>G46</f>
        <v>16</v>
      </c>
      <c r="H100" s="231"/>
      <c r="I100" s="235">
        <f>I46</f>
        <v>17.066666666666666</v>
      </c>
      <c r="J100" s="232"/>
      <c r="K100" s="235">
        <f>K46</f>
        <v>14.333333333333329</v>
      </c>
      <c r="L100" s="232"/>
      <c r="M100" s="235">
        <f>M46</f>
        <v>26.222222222222229</v>
      </c>
      <c r="N100" s="232"/>
      <c r="O100" s="235">
        <f>O46</f>
        <v>29</v>
      </c>
      <c r="P100" s="232"/>
      <c r="Q100" s="235">
        <f>Q46</f>
        <v>23.666666666666664</v>
      </c>
      <c r="R100" s="232"/>
      <c r="S100" s="235">
        <f>S46</f>
        <v>26.000000000000007</v>
      </c>
      <c r="T100" s="232"/>
    </row>
    <row r="101" spans="2:27" s="166" customFormat="1">
      <c r="B101" s="398" t="s">
        <v>449</v>
      </c>
      <c r="C101" s="413"/>
      <c r="D101" s="413"/>
      <c r="E101" s="222"/>
      <c r="F101" s="216"/>
      <c r="G101" s="222"/>
      <c r="H101" s="216"/>
      <c r="I101" s="223"/>
      <c r="J101" s="217"/>
      <c r="K101" s="223"/>
      <c r="L101" s="217"/>
      <c r="M101" s="223"/>
      <c r="N101" s="217"/>
      <c r="O101" s="223"/>
      <c r="P101" s="217"/>
      <c r="Q101" s="223"/>
      <c r="R101" s="217"/>
      <c r="S101" s="223"/>
      <c r="T101" s="217"/>
    </row>
    <row r="102" spans="2:27" s="166" customFormat="1">
      <c r="B102" s="394" t="s">
        <v>1</v>
      </c>
      <c r="C102" s="409"/>
      <c r="D102" s="420"/>
      <c r="E102" s="198">
        <f>E82</f>
        <v>8.8361133043379834</v>
      </c>
      <c r="F102" s="209"/>
      <c r="G102" s="198">
        <f>G82</f>
        <v>8.2616566850982984</v>
      </c>
      <c r="H102" s="209"/>
      <c r="I102" s="200">
        <f>I82</f>
        <v>9.7471264367816097</v>
      </c>
      <c r="J102" s="201"/>
      <c r="K102" s="200">
        <f>K82</f>
        <v>8.5225272542157757</v>
      </c>
      <c r="L102" s="201"/>
      <c r="M102" s="200">
        <f>M82</f>
        <v>19.547892720306514</v>
      </c>
      <c r="N102" s="201"/>
      <c r="O102" s="200">
        <f>O82</f>
        <v>18.609195402298841</v>
      </c>
      <c r="P102" s="201"/>
      <c r="Q102" s="200">
        <f>Q82</f>
        <v>18.091954022988503</v>
      </c>
      <c r="R102" s="201"/>
      <c r="S102" s="200">
        <f>S82</f>
        <v>21.94252873563218</v>
      </c>
      <c r="T102" s="326"/>
      <c r="W102" s="166" t="s">
        <v>3</v>
      </c>
    </row>
    <row r="103" spans="2:27" s="166" customFormat="1">
      <c r="B103" s="395" t="s">
        <v>429</v>
      </c>
      <c r="C103" s="410"/>
      <c r="D103" s="421"/>
      <c r="E103" s="233">
        <f t="shared" ref="E103:G105" si="13">E83</f>
        <v>1.94444444444445</v>
      </c>
      <c r="F103" s="231"/>
      <c r="G103" s="233">
        <f t="shared" si="13"/>
        <v>0.99999999999999689</v>
      </c>
      <c r="H103" s="231"/>
      <c r="I103" s="228">
        <f t="shared" ref="I103:I105" si="14">I83</f>
        <v>1.3333333333333375</v>
      </c>
      <c r="J103" s="232"/>
      <c r="K103" s="228">
        <f t="shared" ref="K103:K105" si="15">K83</f>
        <v>0.99999999999999645</v>
      </c>
      <c r="L103" s="232"/>
      <c r="M103" s="228">
        <f t="shared" ref="M103:M105" si="16">M83</f>
        <v>6.1111111111111258</v>
      </c>
      <c r="N103" s="232"/>
      <c r="O103" s="228">
        <f t="shared" ref="O103:O105" si="17">O83</f>
        <v>3.6666666666666607</v>
      </c>
      <c r="P103" s="232"/>
      <c r="Q103" s="228">
        <f t="shared" ref="Q103:Q105" si="18">Q83</f>
        <v>0.99999999999999289</v>
      </c>
      <c r="R103" s="232"/>
      <c r="S103" s="228">
        <f t="shared" ref="S103:S105" si="19">S83</f>
        <v>6.3333333333333304</v>
      </c>
      <c r="T103" s="232"/>
    </row>
    <row r="104" spans="2:27" s="166" customFormat="1">
      <c r="B104" s="396" t="s">
        <v>430</v>
      </c>
      <c r="C104" s="411"/>
      <c r="D104" s="422"/>
      <c r="E104" s="208">
        <f t="shared" si="13"/>
        <v>16.388888888888889</v>
      </c>
      <c r="F104" s="206"/>
      <c r="G104" s="208">
        <f t="shared" si="13"/>
        <v>16.333333333333336</v>
      </c>
      <c r="H104" s="206"/>
      <c r="I104" s="204">
        <f t="shared" si="14"/>
        <v>17.833333333333332</v>
      </c>
      <c r="J104" s="207"/>
      <c r="K104" s="204">
        <f t="shared" si="15"/>
        <v>15.333333333333327</v>
      </c>
      <c r="L104" s="207"/>
      <c r="M104" s="204">
        <f t="shared" si="16"/>
        <v>30.111111111111118</v>
      </c>
      <c r="N104" s="207"/>
      <c r="O104" s="204">
        <f t="shared" si="17"/>
        <v>28.000000000000004</v>
      </c>
      <c r="P104" s="207"/>
      <c r="Q104" s="204">
        <f t="shared" si="18"/>
        <v>26.666666666666664</v>
      </c>
      <c r="R104" s="207"/>
      <c r="S104" s="204">
        <f t="shared" si="19"/>
        <v>41.333333333333329</v>
      </c>
      <c r="T104" s="207"/>
    </row>
    <row r="105" spans="2:27" s="166" customFormat="1" ht="13.8" thickBot="1">
      <c r="B105" s="399" t="s">
        <v>431</v>
      </c>
      <c r="C105" s="414"/>
      <c r="D105" s="423"/>
      <c r="E105" s="234">
        <f t="shared" si="13"/>
        <v>14.444444444444439</v>
      </c>
      <c r="F105" s="237"/>
      <c r="G105" s="234">
        <f t="shared" si="13"/>
        <v>15.333333333333339</v>
      </c>
      <c r="H105" s="237"/>
      <c r="I105" s="235">
        <f t="shared" si="14"/>
        <v>16.499999999999993</v>
      </c>
      <c r="J105" s="238"/>
      <c r="K105" s="235">
        <f t="shared" si="15"/>
        <v>14.33333333333333</v>
      </c>
      <c r="L105" s="238"/>
      <c r="M105" s="235">
        <f t="shared" si="16"/>
        <v>23.999999999999993</v>
      </c>
      <c r="N105" s="238"/>
      <c r="O105" s="235">
        <f t="shared" si="17"/>
        <v>24.333333333333343</v>
      </c>
      <c r="P105" s="238"/>
      <c r="Q105" s="235">
        <f t="shared" si="18"/>
        <v>25.666666666666671</v>
      </c>
      <c r="R105" s="238"/>
      <c r="S105" s="235">
        <f t="shared" si="19"/>
        <v>35</v>
      </c>
      <c r="T105" s="238"/>
    </row>
    <row r="106" spans="2:27" s="166" customFormat="1" ht="12.75" customHeight="1">
      <c r="B106" s="400" t="s">
        <v>446</v>
      </c>
      <c r="C106" s="415"/>
      <c r="D106" s="415"/>
      <c r="E106" s="240"/>
      <c r="F106" s="241"/>
      <c r="G106" s="240"/>
      <c r="H106" s="241"/>
      <c r="I106" s="240"/>
      <c r="J106" s="241"/>
      <c r="K106" s="240"/>
      <c r="L106" s="241"/>
      <c r="M106" s="240"/>
      <c r="N106" s="241"/>
      <c r="O106" s="240"/>
      <c r="P106" s="241"/>
      <c r="Q106" s="240"/>
      <c r="R106" s="241"/>
      <c r="S106" s="240"/>
      <c r="T106" s="241"/>
    </row>
    <row r="107" spans="2:27" s="166" customFormat="1" ht="12.75" customHeight="1">
      <c r="B107" s="394" t="s">
        <v>1</v>
      </c>
      <c r="C107" s="409"/>
      <c r="D107" s="420"/>
      <c r="E107" s="198">
        <f>AVERAGE(E1:E12,E23:E42,E53:E81)</f>
        <v>12.987661479556017</v>
      </c>
      <c r="F107" s="199"/>
      <c r="G107" s="198">
        <f>AVERAGE(G1:G12,G23:G42,G53:G81)</f>
        <v>12.222846997458666</v>
      </c>
      <c r="H107" s="199"/>
      <c r="I107" s="200">
        <f>AVERAGE(I1:I12,I23:I42,I53:I81)</f>
        <v>10.891025641025642</v>
      </c>
      <c r="J107" s="201"/>
      <c r="K107" s="200">
        <f>AVERAGE(K1:K12,K23:K42,K53:K81)</f>
        <v>15.861922250748544</v>
      </c>
      <c r="L107" s="201"/>
      <c r="M107" s="200">
        <f>AVERAGE(M1:M12,M23:M42,M53:M81)</f>
        <v>25.905982905982913</v>
      </c>
      <c r="N107" s="201"/>
      <c r="O107" s="200">
        <f>AVERAGE(O1:O12,O23:O42,O53:O81)</f>
        <v>26.756410256410241</v>
      </c>
      <c r="P107" s="201"/>
      <c r="Q107" s="200">
        <f>AVERAGE(Q1:Q12,Q23:Q42,Q53:Q81)</f>
        <v>21.224358974358974</v>
      </c>
      <c r="R107" s="201"/>
      <c r="S107" s="200">
        <f>AVERAGE(S1:S12,S23:S42,S53:S81)</f>
        <v>29.737179487179489</v>
      </c>
      <c r="T107" s="326"/>
    </row>
    <row r="108" spans="2:27" s="166" customFormat="1" ht="12.75" customHeight="1">
      <c r="B108" s="395" t="s">
        <v>2</v>
      </c>
      <c r="C108" s="410"/>
      <c r="D108" s="421"/>
      <c r="E108" s="225">
        <v>0.1</v>
      </c>
      <c r="F108" s="226"/>
      <c r="G108" s="225">
        <v>0.3</v>
      </c>
      <c r="H108" s="226"/>
      <c r="I108" s="227">
        <v>2</v>
      </c>
      <c r="J108" s="227"/>
      <c r="K108" s="228">
        <v>5</v>
      </c>
      <c r="L108" s="227"/>
      <c r="M108" s="229">
        <v>0.3</v>
      </c>
      <c r="N108" s="230"/>
      <c r="O108" s="229">
        <v>0.7</v>
      </c>
      <c r="P108" s="230"/>
      <c r="Q108" s="227">
        <v>2</v>
      </c>
      <c r="R108" s="227"/>
      <c r="S108" s="228">
        <v>3</v>
      </c>
      <c r="T108" s="227"/>
    </row>
    <row r="109" spans="2:27" s="166" customFormat="1" ht="12.75" customHeight="1">
      <c r="B109" s="396" t="s">
        <v>429</v>
      </c>
      <c r="C109" s="411"/>
      <c r="D109" s="422"/>
      <c r="E109" s="203">
        <f>MIN(E1:E12,E23:E42,E53:E81)</f>
        <v>1.94444444444445</v>
      </c>
      <c r="F109" s="206"/>
      <c r="G109" s="203">
        <f>MIN(G1:G12,G23:G42,G53:G81)</f>
        <v>0.99999999999999689</v>
      </c>
      <c r="H109" s="206"/>
      <c r="I109" s="205">
        <f>MIN(I1:I12,I23:I42,I53:I81)</f>
        <v>1.3333333333333375</v>
      </c>
      <c r="J109" s="207"/>
      <c r="K109" s="205">
        <f>MIN(K1:K12,K23:K42,K53:K81)</f>
        <v>0.99999999999999645</v>
      </c>
      <c r="L109" s="207"/>
      <c r="M109" s="205">
        <f>MIN(M1:M12,M23:M42,M53:M81)</f>
        <v>6.1111111111111258</v>
      </c>
      <c r="N109" s="207"/>
      <c r="O109" s="205">
        <f>MIN(O1:O12,O23:O42,O53:O81)</f>
        <v>3.6666666666666607</v>
      </c>
      <c r="P109" s="207"/>
      <c r="Q109" s="205">
        <f>MIN(Q1:Q12,Q23:Q42,Q53:Q81)</f>
        <v>0.99999999999999289</v>
      </c>
      <c r="R109" s="207"/>
      <c r="S109" s="205">
        <f>MIN(S1:S12,S23:S42,S53:S81)</f>
        <v>6.3333333333333304</v>
      </c>
      <c r="T109" s="207"/>
    </row>
    <row r="110" spans="2:27" s="166" customFormat="1" ht="12.75" customHeight="1">
      <c r="B110" s="395" t="s">
        <v>430</v>
      </c>
      <c r="C110" s="410"/>
      <c r="D110" s="421"/>
      <c r="E110" s="225">
        <f>MAX(E1:E12,E23:E42,E53:E81)</f>
        <v>35.833333333333336</v>
      </c>
      <c r="F110" s="231"/>
      <c r="G110" s="225">
        <f>MAX(G1:G12,G23:G42,G53:G81)</f>
        <v>35.666666666666671</v>
      </c>
      <c r="H110" s="231"/>
      <c r="I110" s="229">
        <f>MAX(I1:I12,I23:I42,I53:I81)</f>
        <v>25.500000000000004</v>
      </c>
      <c r="J110" s="232"/>
      <c r="K110" s="229">
        <f>MAX(K1:K12,K23:K42,K53:K81)</f>
        <v>48.999999999999993</v>
      </c>
      <c r="L110" s="232"/>
      <c r="M110" s="229">
        <f>MAX(M1:M12,M23:M42,M53:M81)</f>
        <v>60.000000000000071</v>
      </c>
      <c r="N110" s="232"/>
      <c r="O110" s="229">
        <f>MAX(O1:O12,O23:O42,O53:O81)</f>
        <v>63.999999999999972</v>
      </c>
      <c r="P110" s="232"/>
      <c r="Q110" s="229">
        <f>MAX(Q1:Q12,Q23:Q42,Q53:Q81)</f>
        <v>55.333333333333321</v>
      </c>
      <c r="R110" s="232"/>
      <c r="S110" s="229">
        <f>MAX(S1:S12,S23:S42,S53:S81)</f>
        <v>64</v>
      </c>
      <c r="T110" s="232"/>
    </row>
    <row r="111" spans="2:27" s="166" customFormat="1" ht="12.75" customHeight="1" thickBot="1">
      <c r="B111" s="459" t="s">
        <v>431</v>
      </c>
      <c r="C111" s="460"/>
      <c r="D111" s="461"/>
      <c r="E111" s="253">
        <f>E110-E109</f>
        <v>33.888888888888886</v>
      </c>
      <c r="F111" s="114"/>
      <c r="G111" s="253">
        <f>G110-G109</f>
        <v>34.666666666666671</v>
      </c>
      <c r="H111" s="114"/>
      <c r="I111" s="254">
        <f>I110-I109</f>
        <v>24.166666666666664</v>
      </c>
      <c r="J111" s="255"/>
      <c r="K111" s="254">
        <f>K110-K109</f>
        <v>48</v>
      </c>
      <c r="L111" s="255"/>
      <c r="M111" s="254">
        <f>M110-M109</f>
        <v>53.888888888888943</v>
      </c>
      <c r="N111" s="115"/>
      <c r="O111" s="254">
        <f>O110-O109</f>
        <v>60.333333333333314</v>
      </c>
      <c r="P111" s="115"/>
      <c r="Q111" s="254">
        <f>Q110-Q109</f>
        <v>54.333333333333329</v>
      </c>
      <c r="R111" s="255"/>
      <c r="S111" s="254">
        <f>S110-S109</f>
        <v>57.666666666666671</v>
      </c>
      <c r="T111" s="255"/>
    </row>
  </sheetData>
  <sortState ref="B6:T81">
    <sortCondition ref="D6:D81"/>
    <sortCondition ref="C6:C81"/>
    <sortCondition ref="B6:B81"/>
  </sortState>
  <mergeCells count="51">
    <mergeCell ref="O90:P90"/>
    <mergeCell ref="Q90:R90"/>
    <mergeCell ref="S90:T90"/>
    <mergeCell ref="E90:F90"/>
    <mergeCell ref="G90:H90"/>
    <mergeCell ref="I90:J90"/>
    <mergeCell ref="K90:L90"/>
    <mergeCell ref="M90:N90"/>
    <mergeCell ref="B86:T86"/>
    <mergeCell ref="B87:T87"/>
    <mergeCell ref="E88:T88"/>
    <mergeCell ref="E89:L89"/>
    <mergeCell ref="M89:T89"/>
    <mergeCell ref="E49:T49"/>
    <mergeCell ref="E50:L50"/>
    <mergeCell ref="M50:T50"/>
    <mergeCell ref="E51:F51"/>
    <mergeCell ref="G51:H51"/>
    <mergeCell ref="I51:J51"/>
    <mergeCell ref="K51:L51"/>
    <mergeCell ref="M51:N51"/>
    <mergeCell ref="O51:P51"/>
    <mergeCell ref="Q51:R51"/>
    <mergeCell ref="S51:T51"/>
    <mergeCell ref="O25:P25"/>
    <mergeCell ref="Q25:R25"/>
    <mergeCell ref="S25:T25"/>
    <mergeCell ref="B47:T47"/>
    <mergeCell ref="B48:T48"/>
    <mergeCell ref="E25:F25"/>
    <mergeCell ref="G25:H25"/>
    <mergeCell ref="I25:J25"/>
    <mergeCell ref="K25:L25"/>
    <mergeCell ref="M25:N25"/>
    <mergeCell ref="B21:T21"/>
    <mergeCell ref="B22:T22"/>
    <mergeCell ref="E23:T23"/>
    <mergeCell ref="E24:L24"/>
    <mergeCell ref="M24:T24"/>
    <mergeCell ref="S4:T4"/>
    <mergeCell ref="A1:T1"/>
    <mergeCell ref="G4:H4"/>
    <mergeCell ref="I4:J4"/>
    <mergeCell ref="K4:L4"/>
    <mergeCell ref="M4:N4"/>
    <mergeCell ref="O4:P4"/>
    <mergeCell ref="Q4:R4"/>
    <mergeCell ref="E4:F4"/>
    <mergeCell ref="E3:L3"/>
    <mergeCell ref="M3:T3"/>
    <mergeCell ref="E2:T2"/>
  </mergeCells>
  <conditionalFormatting sqref="F53:F81">
    <cfRule type="containsText" priority="140" stopIfTrue="1" operator="containsText" text="AA">
      <formula>NOT(ISERROR(SEARCH("AA",F53)))</formula>
    </cfRule>
    <cfRule type="containsText" dxfId="383" priority="141" operator="containsText" text="A">
      <formula>NOT(ISERROR(SEARCH("A",F53)))</formula>
    </cfRule>
  </conditionalFormatting>
  <conditionalFormatting sqref="E53:E81">
    <cfRule type="containsBlanks" priority="142" stopIfTrue="1">
      <formula>LEN(TRIM(E53))=0</formula>
    </cfRule>
    <cfRule type="top10" dxfId="382" priority="143" stopIfTrue="1" percent="1" rank="25"/>
    <cfRule type="top10" dxfId="381" priority="144" percent="1" rank="50"/>
  </conditionalFormatting>
  <conditionalFormatting sqref="G53:G81">
    <cfRule type="containsBlanks" priority="137" stopIfTrue="1">
      <formula>LEN(TRIM(G53))=0</formula>
    </cfRule>
    <cfRule type="top10" dxfId="380" priority="138" stopIfTrue="1" percent="1" rank="25"/>
    <cfRule type="top10" dxfId="379" priority="139" percent="1" rank="50"/>
  </conditionalFormatting>
  <conditionalFormatting sqref="H53:H81">
    <cfRule type="containsText" priority="135" stopIfTrue="1" operator="containsText" text="AA">
      <formula>NOT(ISERROR(SEARCH("AA",H53)))</formula>
    </cfRule>
    <cfRule type="containsText" dxfId="378" priority="136" operator="containsText" text="A">
      <formula>NOT(ISERROR(SEARCH("A",H53)))</formula>
    </cfRule>
  </conditionalFormatting>
  <conditionalFormatting sqref="I53:I81">
    <cfRule type="containsBlanks" priority="132" stopIfTrue="1">
      <formula>LEN(TRIM(I53))=0</formula>
    </cfRule>
    <cfRule type="top10" dxfId="377" priority="133" stopIfTrue="1" percent="1" rank="25"/>
    <cfRule type="top10" dxfId="376" priority="134" percent="1" rank="50"/>
  </conditionalFormatting>
  <conditionalFormatting sqref="J53:J81">
    <cfRule type="containsText" priority="130" stopIfTrue="1" operator="containsText" text="AA">
      <formula>NOT(ISERROR(SEARCH("AA",J53)))</formula>
    </cfRule>
    <cfRule type="containsText" dxfId="375" priority="131" operator="containsText" text="A">
      <formula>NOT(ISERROR(SEARCH("A",J53)))</formula>
    </cfRule>
  </conditionalFormatting>
  <conditionalFormatting sqref="K53:K81">
    <cfRule type="containsBlanks" priority="127" stopIfTrue="1">
      <formula>LEN(TRIM(K53))=0</formula>
    </cfRule>
    <cfRule type="top10" dxfId="374" priority="128" stopIfTrue="1" percent="1" rank="25"/>
    <cfRule type="top10" dxfId="373" priority="129" percent="1" rank="50"/>
  </conditionalFormatting>
  <conditionalFormatting sqref="L53:L81">
    <cfRule type="containsText" priority="125" stopIfTrue="1" operator="containsText" text="AA">
      <formula>NOT(ISERROR(SEARCH("AA",L53)))</formula>
    </cfRule>
    <cfRule type="containsText" dxfId="372" priority="126" operator="containsText" text="A">
      <formula>NOT(ISERROR(SEARCH("A",L53)))</formula>
    </cfRule>
  </conditionalFormatting>
  <conditionalFormatting sqref="M53:M81">
    <cfRule type="containsBlanks" priority="122" stopIfTrue="1">
      <formula>LEN(TRIM(M53))=0</formula>
    </cfRule>
    <cfRule type="top10" dxfId="371" priority="123" stopIfTrue="1" percent="1" rank="25"/>
    <cfRule type="top10" dxfId="370" priority="124" percent="1" rank="50"/>
  </conditionalFormatting>
  <conditionalFormatting sqref="N53:N81">
    <cfRule type="containsText" priority="120" stopIfTrue="1" operator="containsText" text="AA">
      <formula>NOT(ISERROR(SEARCH("AA",N53)))</formula>
    </cfRule>
    <cfRule type="containsText" dxfId="369" priority="121" operator="containsText" text="A">
      <formula>NOT(ISERROR(SEARCH("A",N53)))</formula>
    </cfRule>
  </conditionalFormatting>
  <conditionalFormatting sqref="O53:O81">
    <cfRule type="containsBlanks" priority="117" stopIfTrue="1">
      <formula>LEN(TRIM(O53))=0</formula>
    </cfRule>
    <cfRule type="top10" dxfId="368" priority="118" stopIfTrue="1" percent="1" rank="25"/>
    <cfRule type="top10" dxfId="367" priority="119" percent="1" rank="50"/>
  </conditionalFormatting>
  <conditionalFormatting sqref="P53:P81">
    <cfRule type="containsText" priority="115" stopIfTrue="1" operator="containsText" text="AA">
      <formula>NOT(ISERROR(SEARCH("AA",P53)))</formula>
    </cfRule>
    <cfRule type="containsText" dxfId="366" priority="116" operator="containsText" text="A">
      <formula>NOT(ISERROR(SEARCH("A",P53)))</formula>
    </cfRule>
  </conditionalFormatting>
  <conditionalFormatting sqref="Q53:Q81">
    <cfRule type="containsBlanks" priority="112" stopIfTrue="1">
      <formula>LEN(TRIM(Q53))=0</formula>
    </cfRule>
    <cfRule type="top10" dxfId="365" priority="113" stopIfTrue="1" percent="1" rank="25"/>
    <cfRule type="top10" dxfId="364" priority="114" percent="1" rank="50"/>
  </conditionalFormatting>
  <conditionalFormatting sqref="R53:R81">
    <cfRule type="containsText" priority="110" stopIfTrue="1" operator="containsText" text="AA">
      <formula>NOT(ISERROR(SEARCH("AA",R53)))</formula>
    </cfRule>
    <cfRule type="containsText" dxfId="363" priority="111" operator="containsText" text="A">
      <formula>NOT(ISERROR(SEARCH("A",R53)))</formula>
    </cfRule>
  </conditionalFormatting>
  <conditionalFormatting sqref="S53:S81">
    <cfRule type="containsBlanks" priority="107" stopIfTrue="1">
      <formula>LEN(TRIM(S53))=0</formula>
    </cfRule>
    <cfRule type="top10" dxfId="362" priority="108" stopIfTrue="1" percent="1" rank="25"/>
    <cfRule type="top10" dxfId="361" priority="109" percent="1" rank="50"/>
  </conditionalFormatting>
  <conditionalFormatting sqref="T53:T81">
    <cfRule type="containsText" priority="105" stopIfTrue="1" operator="containsText" text="AA">
      <formula>NOT(ISERROR(SEARCH("AA",T53)))</formula>
    </cfRule>
    <cfRule type="containsText" dxfId="360" priority="106" operator="containsText" text="A">
      <formula>NOT(ISERROR(SEARCH("A",T53)))</formula>
    </cfRule>
  </conditionalFormatting>
  <conditionalFormatting sqref="E27:E46">
    <cfRule type="containsBlanks" priority="102" stopIfTrue="1">
      <formula>LEN(TRIM(E27))=0</formula>
    </cfRule>
    <cfRule type="top10" dxfId="359" priority="103" stopIfTrue="1" percent="1" rank="25"/>
    <cfRule type="top10" dxfId="358" priority="104" percent="1" rank="50"/>
  </conditionalFormatting>
  <conditionalFormatting sqref="F27:F46">
    <cfRule type="containsText" priority="100" stopIfTrue="1" operator="containsText" text="AA">
      <formula>NOT(ISERROR(SEARCH("AA",F27)))</formula>
    </cfRule>
    <cfRule type="containsText" dxfId="357" priority="101" operator="containsText" text="A">
      <formula>NOT(ISERROR(SEARCH("A",F27)))</formula>
    </cfRule>
  </conditionalFormatting>
  <conditionalFormatting sqref="G27:G46">
    <cfRule type="containsBlanks" priority="97" stopIfTrue="1">
      <formula>LEN(TRIM(G27))=0</formula>
    </cfRule>
    <cfRule type="top10" dxfId="356" priority="98" stopIfTrue="1" percent="1" rank="25"/>
    <cfRule type="top10" dxfId="355" priority="99" percent="1" rank="50"/>
  </conditionalFormatting>
  <conditionalFormatting sqref="H27:H46">
    <cfRule type="containsText" priority="95" stopIfTrue="1" operator="containsText" text="AA">
      <formula>NOT(ISERROR(SEARCH("AA",H27)))</formula>
    </cfRule>
    <cfRule type="containsText" dxfId="354" priority="96" operator="containsText" text="A">
      <formula>NOT(ISERROR(SEARCH("A",H27)))</formula>
    </cfRule>
  </conditionalFormatting>
  <conditionalFormatting sqref="I27:I46">
    <cfRule type="containsBlanks" priority="92" stopIfTrue="1">
      <formula>LEN(TRIM(I27))=0</formula>
    </cfRule>
    <cfRule type="top10" dxfId="353" priority="93" stopIfTrue="1" percent="1" rank="25"/>
    <cfRule type="top10" dxfId="352" priority="94" percent="1" rank="50"/>
  </conditionalFormatting>
  <conditionalFormatting sqref="J27:J46">
    <cfRule type="containsText" priority="90" stopIfTrue="1" operator="containsText" text="AA">
      <formula>NOT(ISERROR(SEARCH("AA",J27)))</formula>
    </cfRule>
    <cfRule type="containsText" dxfId="351" priority="91" operator="containsText" text="A">
      <formula>NOT(ISERROR(SEARCH("A",J27)))</formula>
    </cfRule>
  </conditionalFormatting>
  <conditionalFormatting sqref="K27:K46">
    <cfRule type="containsBlanks" priority="87" stopIfTrue="1">
      <formula>LEN(TRIM(K27))=0</formula>
    </cfRule>
    <cfRule type="top10" dxfId="350" priority="88" stopIfTrue="1" percent="1" rank="25"/>
    <cfRule type="top10" dxfId="349" priority="89" percent="1" rank="50"/>
  </conditionalFormatting>
  <conditionalFormatting sqref="L27:L46">
    <cfRule type="containsText" priority="85" stopIfTrue="1" operator="containsText" text="AA">
      <formula>NOT(ISERROR(SEARCH("AA",L27)))</formula>
    </cfRule>
    <cfRule type="containsText" dxfId="348" priority="86" operator="containsText" text="A">
      <formula>NOT(ISERROR(SEARCH("A",L27)))</formula>
    </cfRule>
  </conditionalFormatting>
  <conditionalFormatting sqref="M27:M46">
    <cfRule type="containsBlanks" priority="82" stopIfTrue="1">
      <formula>LEN(TRIM(M27))=0</formula>
    </cfRule>
    <cfRule type="top10" dxfId="347" priority="83" stopIfTrue="1" percent="1" rank="25"/>
    <cfRule type="top10" dxfId="346" priority="84" percent="1" rank="50"/>
  </conditionalFormatting>
  <conditionalFormatting sqref="N27:N46">
    <cfRule type="containsText" priority="80" stopIfTrue="1" operator="containsText" text="AA">
      <formula>NOT(ISERROR(SEARCH("AA",N27)))</formula>
    </cfRule>
    <cfRule type="containsText" dxfId="345" priority="81" operator="containsText" text="A">
      <formula>NOT(ISERROR(SEARCH("A",N27)))</formula>
    </cfRule>
  </conditionalFormatting>
  <conditionalFormatting sqref="O27:O46">
    <cfRule type="containsBlanks" priority="77" stopIfTrue="1">
      <formula>LEN(TRIM(O27))=0</formula>
    </cfRule>
    <cfRule type="top10" dxfId="344" priority="78" stopIfTrue="1" percent="1" rank="25"/>
    <cfRule type="top10" dxfId="343" priority="79" percent="1" rank="50"/>
  </conditionalFormatting>
  <conditionalFormatting sqref="P27:P46">
    <cfRule type="containsText" priority="75" stopIfTrue="1" operator="containsText" text="AA">
      <formula>NOT(ISERROR(SEARCH("AA",P27)))</formula>
    </cfRule>
    <cfRule type="containsText" dxfId="342" priority="76" operator="containsText" text="A">
      <formula>NOT(ISERROR(SEARCH("A",P27)))</formula>
    </cfRule>
  </conditionalFormatting>
  <conditionalFormatting sqref="Q27:Q46">
    <cfRule type="containsBlanks" priority="72" stopIfTrue="1">
      <formula>LEN(TRIM(Q27))=0</formula>
    </cfRule>
    <cfRule type="top10" dxfId="341" priority="73" stopIfTrue="1" percent="1" rank="25"/>
    <cfRule type="top10" dxfId="340" priority="74" percent="1" rank="50"/>
  </conditionalFormatting>
  <conditionalFormatting sqref="R27:R46">
    <cfRule type="containsText" priority="70" stopIfTrue="1" operator="containsText" text="AA">
      <formula>NOT(ISERROR(SEARCH("AA",R27)))</formula>
    </cfRule>
    <cfRule type="containsText" dxfId="339" priority="71" operator="containsText" text="A">
      <formula>NOT(ISERROR(SEARCH("A",R27)))</formula>
    </cfRule>
  </conditionalFormatting>
  <conditionalFormatting sqref="S27:S46">
    <cfRule type="containsBlanks" priority="67" stopIfTrue="1">
      <formula>LEN(TRIM(S27))=0</formula>
    </cfRule>
    <cfRule type="top10" dxfId="338" priority="68" stopIfTrue="1" percent="1" rank="25"/>
    <cfRule type="top10" dxfId="337" priority="69" percent="1" rank="50"/>
  </conditionalFormatting>
  <conditionalFormatting sqref="T27:T46">
    <cfRule type="containsText" priority="65" stopIfTrue="1" operator="containsText" text="AA">
      <formula>NOT(ISERROR(SEARCH("AA",T27)))</formula>
    </cfRule>
    <cfRule type="containsText" dxfId="336" priority="66" operator="containsText" text="A">
      <formula>NOT(ISERROR(SEARCH("A",T27)))</formula>
    </cfRule>
  </conditionalFormatting>
  <conditionalFormatting sqref="E6:E16">
    <cfRule type="containsBlanks" priority="62" stopIfTrue="1">
      <formula>LEN(TRIM(E6))=0</formula>
    </cfRule>
    <cfRule type="top10" dxfId="335" priority="63" stopIfTrue="1" percent="1" rank="25"/>
    <cfRule type="top10" dxfId="334" priority="64" percent="1" rank="50"/>
  </conditionalFormatting>
  <conditionalFormatting sqref="F6:F16">
    <cfRule type="containsText" priority="60" stopIfTrue="1" operator="containsText" text="AA">
      <formula>NOT(ISERROR(SEARCH("AA",F6)))</formula>
    </cfRule>
    <cfRule type="containsText" dxfId="333" priority="61" operator="containsText" text="A">
      <formula>NOT(ISERROR(SEARCH("A",F6)))</formula>
    </cfRule>
  </conditionalFormatting>
  <conditionalFormatting sqref="G6:G16">
    <cfRule type="containsBlanks" priority="57" stopIfTrue="1">
      <formula>LEN(TRIM(G6))=0</formula>
    </cfRule>
    <cfRule type="top10" dxfId="332" priority="58" stopIfTrue="1" percent="1" rank="25"/>
    <cfRule type="top10" dxfId="331" priority="59" percent="1" rank="50"/>
  </conditionalFormatting>
  <conditionalFormatting sqref="H6:H16">
    <cfRule type="containsText" priority="55" stopIfTrue="1" operator="containsText" text="AA">
      <formula>NOT(ISERROR(SEARCH("AA",H6)))</formula>
    </cfRule>
    <cfRule type="containsText" dxfId="330" priority="56" operator="containsText" text="A">
      <formula>NOT(ISERROR(SEARCH("A",H6)))</formula>
    </cfRule>
  </conditionalFormatting>
  <conditionalFormatting sqref="I6:I16">
    <cfRule type="containsBlanks" priority="52" stopIfTrue="1">
      <formula>LEN(TRIM(I6))=0</formula>
    </cfRule>
    <cfRule type="top10" dxfId="329" priority="53" stopIfTrue="1" percent="1" rank="25"/>
    <cfRule type="top10" dxfId="328" priority="54" percent="1" rank="50"/>
  </conditionalFormatting>
  <conditionalFormatting sqref="J6:J16">
    <cfRule type="containsText" priority="50" stopIfTrue="1" operator="containsText" text="AA">
      <formula>NOT(ISERROR(SEARCH("AA",J6)))</formula>
    </cfRule>
    <cfRule type="containsText" dxfId="327" priority="51" operator="containsText" text="A">
      <formula>NOT(ISERROR(SEARCH("A",J6)))</formula>
    </cfRule>
  </conditionalFormatting>
  <conditionalFormatting sqref="K6:K16">
    <cfRule type="containsBlanks" priority="47" stopIfTrue="1">
      <formula>LEN(TRIM(K6))=0</formula>
    </cfRule>
    <cfRule type="top10" dxfId="326" priority="48" stopIfTrue="1" percent="1" rank="25"/>
    <cfRule type="top10" dxfId="325" priority="49" percent="1" rank="50"/>
  </conditionalFormatting>
  <conditionalFormatting sqref="L6:L16">
    <cfRule type="containsText" priority="45" stopIfTrue="1" operator="containsText" text="AA">
      <formula>NOT(ISERROR(SEARCH("AA",L6)))</formula>
    </cfRule>
    <cfRule type="containsText" dxfId="324" priority="46" operator="containsText" text="A">
      <formula>NOT(ISERROR(SEARCH("A",L6)))</formula>
    </cfRule>
  </conditionalFormatting>
  <conditionalFormatting sqref="M6:M16">
    <cfRule type="containsBlanks" priority="42" stopIfTrue="1">
      <formula>LEN(TRIM(M6))=0</formula>
    </cfRule>
    <cfRule type="top10" dxfId="323" priority="43" stopIfTrue="1" percent="1" rank="25"/>
    <cfRule type="top10" dxfId="322" priority="44" percent="1" rank="50"/>
  </conditionalFormatting>
  <conditionalFormatting sqref="N6:N16">
    <cfRule type="containsText" priority="40" stopIfTrue="1" operator="containsText" text="AA">
      <formula>NOT(ISERROR(SEARCH("AA",N6)))</formula>
    </cfRule>
    <cfRule type="containsText" dxfId="321" priority="41" operator="containsText" text="A">
      <formula>NOT(ISERROR(SEARCH("A",N6)))</formula>
    </cfRule>
  </conditionalFormatting>
  <conditionalFormatting sqref="O6:O16">
    <cfRule type="containsBlanks" priority="37" stopIfTrue="1">
      <formula>LEN(TRIM(O6))=0</formula>
    </cfRule>
    <cfRule type="top10" dxfId="320" priority="38" stopIfTrue="1" percent="1" rank="25"/>
    <cfRule type="top10" dxfId="319" priority="39" percent="1" rank="50"/>
  </conditionalFormatting>
  <conditionalFormatting sqref="P6:P16">
    <cfRule type="containsText" priority="35" stopIfTrue="1" operator="containsText" text="AA">
      <formula>NOT(ISERROR(SEARCH("AA",P6)))</formula>
    </cfRule>
    <cfRule type="containsText" dxfId="318" priority="36" operator="containsText" text="A">
      <formula>NOT(ISERROR(SEARCH("A",P6)))</formula>
    </cfRule>
  </conditionalFormatting>
  <conditionalFormatting sqref="Q6:Q16">
    <cfRule type="containsBlanks" priority="32" stopIfTrue="1">
      <formula>LEN(TRIM(Q6))=0</formula>
    </cfRule>
    <cfRule type="top10" dxfId="317" priority="33" stopIfTrue="1" percent="1" rank="25"/>
    <cfRule type="top10" dxfId="316" priority="34" percent="1" rank="50"/>
  </conditionalFormatting>
  <conditionalFormatting sqref="R6:R16">
    <cfRule type="containsText" priority="30" stopIfTrue="1" operator="containsText" text="AA">
      <formula>NOT(ISERROR(SEARCH("AA",R6)))</formula>
    </cfRule>
    <cfRule type="containsText" dxfId="315" priority="31" operator="containsText" text="A">
      <formula>NOT(ISERROR(SEARCH("A",R6)))</formula>
    </cfRule>
  </conditionalFormatting>
  <conditionalFormatting sqref="S6:S16">
    <cfRule type="containsBlanks" priority="27" stopIfTrue="1">
      <formula>LEN(TRIM(S6))=0</formula>
    </cfRule>
    <cfRule type="top10" dxfId="314" priority="28" stopIfTrue="1" percent="1" rank="25"/>
    <cfRule type="top10" dxfId="313" priority="29" percent="1" rank="50"/>
  </conditionalFormatting>
  <conditionalFormatting sqref="T6:T16">
    <cfRule type="containsText" priority="25" stopIfTrue="1" operator="containsText" text="AA">
      <formula>NOT(ISERROR(SEARCH("AA",T6)))</formula>
    </cfRule>
    <cfRule type="containsText" dxfId="312" priority="26" operator="containsText" text="A">
      <formula>NOT(ISERROR(SEARCH("A",T6)))</formula>
    </cfRule>
  </conditionalFormatting>
  <pageMargins left="0.5" right="0.5" top="0.5" bottom="0.5" header="0.3" footer="0.3"/>
  <pageSetup scale="90" fitToWidth="0" fitToHeight="0" orientation="landscape" horizontalDpi="4294967293" verticalDpi="1200" r:id="rId1"/>
  <rowBreaks count="3" manualBreakCount="3">
    <brk id="21" max="19" man="1"/>
    <brk id="47" max="19" man="1"/>
    <brk id="86" max="19" man="1"/>
  </rowBreaks>
  <extLst>
    <ext xmlns:x14="http://schemas.microsoft.com/office/spreadsheetml/2009/9/main" uri="{78C0D931-6437-407d-A8EE-F0AAD7539E65}">
      <x14:conditionalFormattings>
        <x14:conditionalFormatting xmlns:xm="http://schemas.microsoft.com/office/excel/2006/main">
          <x14:cfRule type="containsBlanks" priority="254" stopIfTrue="1" id="{55E786EA-C12C-4C66-99D0-0260DA5060B4}">
            <xm:f>LEN(TRIM('Comp loc - Cover'!#REF!))=0</xm:f>
            <x14:dxf/>
          </x14:cfRule>
          <x14:cfRule type="cellIs" priority="255" operator="greaterThanOrEqual" id="{A135F525-2AFA-4EF9-87C0-DF4952AD36BA}">
            <xm:f>'Comp loc - Cover'!#REF!</xm:f>
            <x14:dxf>
              <font>
                <color auto="1"/>
              </font>
              <fill>
                <patternFill>
                  <bgColor rgb="FFFFC000"/>
                </patternFill>
              </fill>
            </x14:dxf>
          </x14:cfRule>
          <x14:cfRule type="cellIs" priority="256" operator="greaterThanOrEqual" id="{16F569FB-AF0F-447C-87E5-E99050795169}">
            <xm:f>'Comp loc - Cover'!#REF!</xm:f>
            <x14:dxf>
              <font>
                <color auto="1"/>
              </font>
              <fill>
                <patternFill>
                  <bgColor theme="7" tint="0.59996337778862885"/>
                </patternFill>
              </fill>
            </x14:dxf>
          </x14:cfRule>
          <xm:sqref>I26</xm:sqref>
        </x14:conditionalFormatting>
        <x14:conditionalFormatting xmlns:xm="http://schemas.microsoft.com/office/excel/2006/main">
          <x14:cfRule type="containsBlanks" priority="251" stopIfTrue="1" id="{D0458A0D-BAC4-4BCB-BC99-233055565D5D}">
            <xm:f>LEN(TRIM('Comp loc - Cover'!#REF!))=0</xm:f>
            <x14:dxf/>
          </x14:cfRule>
          <x14:cfRule type="cellIs" priority="252" operator="greaterThanOrEqual" id="{9028D857-F842-40F3-A860-6558EDFB9FFD}">
            <xm:f>'Comp loc - Cover'!#REF!</xm:f>
            <x14:dxf>
              <font>
                <color auto="1"/>
              </font>
              <fill>
                <patternFill>
                  <bgColor rgb="FFFFC000"/>
                </patternFill>
              </fill>
            </x14:dxf>
          </x14:cfRule>
          <x14:cfRule type="cellIs" priority="253" operator="greaterThanOrEqual" id="{D51B31AE-FDB5-4958-9142-20C7FCCF3E84}">
            <xm:f>'Comp loc - Cover'!#REF!</xm:f>
            <x14:dxf>
              <font>
                <color auto="1"/>
              </font>
              <fill>
                <patternFill>
                  <bgColor theme="7" tint="0.59996337778862885"/>
                </patternFill>
              </fill>
            </x14:dxf>
          </x14:cfRule>
          <xm:sqref>K26</xm:sqref>
        </x14:conditionalFormatting>
        <x14:conditionalFormatting xmlns:xm="http://schemas.microsoft.com/office/excel/2006/main">
          <x14:cfRule type="containsBlanks" priority="248" stopIfTrue="1" id="{D54E6C39-65D1-4AD8-B5E1-655375C8C1EA}">
            <xm:f>LEN(TRIM('Comp loc - Cover'!#REF!))=0</xm:f>
            <x14:dxf/>
          </x14:cfRule>
          <x14:cfRule type="cellIs" priority="249" operator="greaterThanOrEqual" id="{7965B4DF-2E2D-49F9-A3DD-F3057647F2C6}">
            <xm:f>'Comp loc - Cover'!#REF!</xm:f>
            <x14:dxf>
              <font>
                <color auto="1"/>
              </font>
              <fill>
                <patternFill>
                  <bgColor rgb="FFFFC000"/>
                </patternFill>
              </fill>
            </x14:dxf>
          </x14:cfRule>
          <x14:cfRule type="cellIs" priority="250" operator="greaterThanOrEqual" id="{1453D432-CBAC-4FA1-8CB2-181F236C6702}">
            <xm:f>'Comp loc - Cover'!#REF!</xm:f>
            <x14:dxf>
              <font>
                <color auto="1"/>
              </font>
              <fill>
                <patternFill>
                  <bgColor theme="7" tint="0.59996337778862885"/>
                </patternFill>
              </fill>
            </x14:dxf>
          </x14:cfRule>
          <xm:sqref>E26</xm:sqref>
        </x14:conditionalFormatting>
        <x14:conditionalFormatting xmlns:xm="http://schemas.microsoft.com/office/excel/2006/main">
          <x14:cfRule type="containsBlanks" priority="245" stopIfTrue="1" id="{0682B4E2-B086-40C9-BA67-CE42741A24C9}">
            <xm:f>LEN(TRIM('Comp loc - Cover'!#REF!))=0</xm:f>
            <x14:dxf/>
          </x14:cfRule>
          <x14:cfRule type="cellIs" priority="246" operator="greaterThanOrEqual" id="{FC2D4308-DD8C-4CCD-BF63-9A8950766463}">
            <xm:f>'Comp loc - Cover'!#REF!</xm:f>
            <x14:dxf>
              <font>
                <color auto="1"/>
              </font>
              <fill>
                <patternFill>
                  <bgColor rgb="FFFFC000"/>
                </patternFill>
              </fill>
            </x14:dxf>
          </x14:cfRule>
          <x14:cfRule type="cellIs" priority="247" operator="greaterThanOrEqual" id="{A803C5A3-A891-498F-9A07-74A7272F23E2}">
            <xm:f>'Comp loc - Cover'!#REF!</xm:f>
            <x14:dxf>
              <font>
                <color auto="1"/>
              </font>
              <fill>
                <patternFill>
                  <bgColor theme="7" tint="0.59996337778862885"/>
                </patternFill>
              </fill>
            </x14:dxf>
          </x14:cfRule>
          <xm:sqref>Q26</xm:sqref>
        </x14:conditionalFormatting>
        <x14:conditionalFormatting xmlns:xm="http://schemas.microsoft.com/office/excel/2006/main">
          <x14:cfRule type="containsBlanks" priority="242" stopIfTrue="1" id="{44D9839B-4E0E-4ECB-B348-AE3BD1EFFBFA}">
            <xm:f>LEN(TRIM('Comp loc - Cover'!#REF!))=0</xm:f>
            <x14:dxf/>
          </x14:cfRule>
          <x14:cfRule type="cellIs" priority="243" operator="greaterThanOrEqual" id="{86EF3388-4EC3-4E21-98CC-829DDDA884E3}">
            <xm:f>'Comp loc - Cover'!#REF!</xm:f>
            <x14:dxf>
              <font>
                <color auto="1"/>
              </font>
              <fill>
                <patternFill>
                  <bgColor rgb="FFFFC000"/>
                </patternFill>
              </fill>
            </x14:dxf>
          </x14:cfRule>
          <x14:cfRule type="cellIs" priority="244" operator="greaterThanOrEqual" id="{786A0B12-5874-4DE3-95D9-45B5A5D5C7D0}">
            <xm:f>'Comp loc - Cover'!#REF!</xm:f>
            <x14:dxf>
              <font>
                <color auto="1"/>
              </font>
              <fill>
                <patternFill>
                  <bgColor theme="7" tint="0.59996337778862885"/>
                </patternFill>
              </fill>
            </x14:dxf>
          </x14:cfRule>
          <xm:sqref>S26</xm:sqref>
        </x14:conditionalFormatting>
        <x14:conditionalFormatting xmlns:xm="http://schemas.microsoft.com/office/excel/2006/main">
          <x14:cfRule type="containsBlanks" priority="239" stopIfTrue="1" id="{F139C95D-7010-4E62-ACA4-2D4FCD34644F}">
            <xm:f>LEN(TRIM('Comp loc - Cover'!#REF!))=0</xm:f>
            <x14:dxf/>
          </x14:cfRule>
          <x14:cfRule type="cellIs" priority="240" operator="greaterThanOrEqual" id="{53B275F2-F892-49BE-8678-3332E01E7907}">
            <xm:f>'Comp loc - Cover'!#REF!</xm:f>
            <x14:dxf>
              <font>
                <color auto="1"/>
              </font>
              <fill>
                <patternFill>
                  <bgColor rgb="FFFFC000"/>
                </patternFill>
              </fill>
            </x14:dxf>
          </x14:cfRule>
          <x14:cfRule type="cellIs" priority="241" operator="greaterThanOrEqual" id="{5DD2028B-7FA5-48A2-8FAC-41628E53F656}">
            <xm:f>'Comp loc - Cover'!#REF!</xm:f>
            <x14:dxf>
              <font>
                <color auto="1"/>
              </font>
              <fill>
                <patternFill>
                  <bgColor theme="7" tint="0.59996337778862885"/>
                </patternFill>
              </fill>
            </x14:dxf>
          </x14:cfRule>
          <xm:sqref>M26</xm:sqref>
        </x14:conditionalFormatting>
        <x14:conditionalFormatting xmlns:xm="http://schemas.microsoft.com/office/excel/2006/main">
          <x14:cfRule type="containsBlanks" priority="236" stopIfTrue="1" id="{C4A679CB-463A-4EB1-B32C-3A3D3D409E6A}">
            <xm:f>LEN(TRIM('Comp loc - Cover'!#REF!))=0</xm:f>
            <x14:dxf/>
          </x14:cfRule>
          <x14:cfRule type="cellIs" priority="237" operator="greaterThanOrEqual" id="{5AEC5C02-022A-4578-A2CA-FD2DE0A89F28}">
            <xm:f>'Comp loc - Cover'!#REF!</xm:f>
            <x14:dxf>
              <font>
                <color auto="1"/>
              </font>
              <fill>
                <patternFill>
                  <bgColor rgb="FFFFC000"/>
                </patternFill>
              </fill>
            </x14:dxf>
          </x14:cfRule>
          <x14:cfRule type="cellIs" priority="238" operator="greaterThanOrEqual" id="{9BDF2516-CB0F-4C80-BC19-17800F20A6DD}">
            <xm:f>'Comp loc - Cover'!#REF!</xm:f>
            <x14:dxf>
              <font>
                <color auto="1"/>
              </font>
              <fill>
                <patternFill>
                  <bgColor theme="7" tint="0.59996337778862885"/>
                </patternFill>
              </fill>
            </x14:dxf>
          </x14:cfRule>
          <xm:sqref>G26</xm:sqref>
        </x14:conditionalFormatting>
        <x14:conditionalFormatting xmlns:xm="http://schemas.microsoft.com/office/excel/2006/main">
          <x14:cfRule type="containsBlanks" priority="233" stopIfTrue="1" id="{894BDEF1-5C39-4BFE-A891-40D47271890A}">
            <xm:f>LEN(TRIM('Comp loc - Cover'!#REF!))=0</xm:f>
            <x14:dxf/>
          </x14:cfRule>
          <x14:cfRule type="cellIs" priority="234" operator="greaterThanOrEqual" id="{58517120-903A-4626-9384-E9DD94983B2C}">
            <xm:f>'Comp loc - Cover'!#REF!</xm:f>
            <x14:dxf>
              <font>
                <color auto="1"/>
              </font>
              <fill>
                <patternFill>
                  <bgColor rgb="FFFFC000"/>
                </patternFill>
              </fill>
            </x14:dxf>
          </x14:cfRule>
          <x14:cfRule type="cellIs" priority="235" operator="greaterThanOrEqual" id="{AD08A6D8-B9BB-484F-BC30-F5F4001EB63E}">
            <xm:f>'Comp loc - Cover'!#REF!</xm:f>
            <x14:dxf>
              <font>
                <color auto="1"/>
              </font>
              <fill>
                <patternFill>
                  <bgColor theme="7" tint="0.59996337778862885"/>
                </patternFill>
              </fill>
            </x14:dxf>
          </x14:cfRule>
          <xm:sqref>O26</xm:sqref>
        </x14:conditionalFormatting>
        <x14:conditionalFormatting xmlns:xm="http://schemas.microsoft.com/office/excel/2006/main">
          <x14:cfRule type="containsBlanks" priority="230" stopIfTrue="1" id="{73278685-D0CC-4DDD-9A86-10D299F6AEE0}">
            <xm:f>LEN(TRIM('Comp loc - Cover'!#REF!))=0</xm:f>
            <x14:dxf/>
          </x14:cfRule>
          <x14:cfRule type="cellIs" priority="231" operator="greaterThanOrEqual" id="{4F5593A2-CDED-4526-AB08-A556B5AA2489}">
            <xm:f>'Comp loc - Cover'!#REF!</xm:f>
            <x14:dxf>
              <font>
                <color auto="1"/>
              </font>
              <fill>
                <patternFill>
                  <bgColor rgb="FFFFC000"/>
                </patternFill>
              </fill>
            </x14:dxf>
          </x14:cfRule>
          <x14:cfRule type="cellIs" priority="232" operator="greaterThanOrEqual" id="{6291D432-8101-4FB1-89D3-B1DCC8104466}">
            <xm:f>'Comp loc - Cover'!#REF!</xm:f>
            <x14:dxf>
              <font>
                <color auto="1"/>
              </font>
              <fill>
                <patternFill>
                  <bgColor theme="7" tint="0.59996337778862885"/>
                </patternFill>
              </fill>
            </x14:dxf>
          </x14:cfRule>
          <xm:sqref>I52</xm:sqref>
        </x14:conditionalFormatting>
        <x14:conditionalFormatting xmlns:xm="http://schemas.microsoft.com/office/excel/2006/main">
          <x14:cfRule type="containsBlanks" priority="227" stopIfTrue="1" id="{8F258DF7-748F-472D-996F-0879FF3A05E7}">
            <xm:f>LEN(TRIM('Comp loc - Cover'!#REF!))=0</xm:f>
            <x14:dxf/>
          </x14:cfRule>
          <x14:cfRule type="cellIs" priority="228" operator="greaterThanOrEqual" id="{0FDBE71F-8C94-4B1A-9F14-7E283918E89B}">
            <xm:f>'Comp loc - Cover'!#REF!</xm:f>
            <x14:dxf>
              <font>
                <color auto="1"/>
              </font>
              <fill>
                <patternFill>
                  <bgColor rgb="FFFFC000"/>
                </patternFill>
              </fill>
            </x14:dxf>
          </x14:cfRule>
          <x14:cfRule type="cellIs" priority="229" operator="greaterThanOrEqual" id="{8D18A318-78F4-41AC-A7C3-6AB00EE337DF}">
            <xm:f>'Comp loc - Cover'!#REF!</xm:f>
            <x14:dxf>
              <font>
                <color auto="1"/>
              </font>
              <fill>
                <patternFill>
                  <bgColor theme="7" tint="0.59996337778862885"/>
                </patternFill>
              </fill>
            </x14:dxf>
          </x14:cfRule>
          <xm:sqref>K52</xm:sqref>
        </x14:conditionalFormatting>
        <x14:conditionalFormatting xmlns:xm="http://schemas.microsoft.com/office/excel/2006/main">
          <x14:cfRule type="containsBlanks" priority="224" stopIfTrue="1" id="{2B2BFA99-0A64-4685-97A3-1AA99D238948}">
            <xm:f>LEN(TRIM('Comp loc - Cover'!#REF!))=0</xm:f>
            <x14:dxf/>
          </x14:cfRule>
          <x14:cfRule type="cellIs" priority="225" operator="greaterThanOrEqual" id="{226A37D1-0AA1-45E3-8115-D7F3A0C20818}">
            <xm:f>'Comp loc - Cover'!#REF!</xm:f>
            <x14:dxf>
              <font>
                <color auto="1"/>
              </font>
              <fill>
                <patternFill>
                  <bgColor rgb="FFFFC000"/>
                </patternFill>
              </fill>
            </x14:dxf>
          </x14:cfRule>
          <x14:cfRule type="cellIs" priority="226" operator="greaterThanOrEqual" id="{9B1B15EA-3FF6-4E6C-BFA0-98C00050C28B}">
            <xm:f>'Comp loc - Cover'!#REF!</xm:f>
            <x14:dxf>
              <font>
                <color auto="1"/>
              </font>
              <fill>
                <patternFill>
                  <bgColor theme="7" tint="0.59996337778862885"/>
                </patternFill>
              </fill>
            </x14:dxf>
          </x14:cfRule>
          <xm:sqref>E52</xm:sqref>
        </x14:conditionalFormatting>
        <x14:conditionalFormatting xmlns:xm="http://schemas.microsoft.com/office/excel/2006/main">
          <x14:cfRule type="containsBlanks" priority="221" stopIfTrue="1" id="{AF6FCCC2-19FD-41BD-81F0-E8A0509F0F1B}">
            <xm:f>LEN(TRIM('Comp loc - Cover'!#REF!))=0</xm:f>
            <x14:dxf/>
          </x14:cfRule>
          <x14:cfRule type="cellIs" priority="222" operator="greaterThanOrEqual" id="{96F44F83-A040-4B70-ACE8-7FD2E00C62DA}">
            <xm:f>'Comp loc - Cover'!#REF!</xm:f>
            <x14:dxf>
              <font>
                <color auto="1"/>
              </font>
              <fill>
                <patternFill>
                  <bgColor rgb="FFFFC000"/>
                </patternFill>
              </fill>
            </x14:dxf>
          </x14:cfRule>
          <x14:cfRule type="cellIs" priority="223" operator="greaterThanOrEqual" id="{51066871-02D8-4B26-AA59-F480B76F74C2}">
            <xm:f>'Comp loc - Cover'!#REF!</xm:f>
            <x14:dxf>
              <font>
                <color auto="1"/>
              </font>
              <fill>
                <patternFill>
                  <bgColor theme="7" tint="0.59996337778862885"/>
                </patternFill>
              </fill>
            </x14:dxf>
          </x14:cfRule>
          <xm:sqref>Q52</xm:sqref>
        </x14:conditionalFormatting>
        <x14:conditionalFormatting xmlns:xm="http://schemas.microsoft.com/office/excel/2006/main">
          <x14:cfRule type="containsBlanks" priority="218" stopIfTrue="1" id="{C3D9FC51-9C0D-480B-AFDA-B95CE585549F}">
            <xm:f>LEN(TRIM('Comp loc - Cover'!#REF!))=0</xm:f>
            <x14:dxf/>
          </x14:cfRule>
          <x14:cfRule type="cellIs" priority="219" operator="greaterThanOrEqual" id="{B4086F58-BDBE-4551-9A5A-F5A666D54423}">
            <xm:f>'Comp loc - Cover'!#REF!</xm:f>
            <x14:dxf>
              <font>
                <color auto="1"/>
              </font>
              <fill>
                <patternFill>
                  <bgColor rgb="FFFFC000"/>
                </patternFill>
              </fill>
            </x14:dxf>
          </x14:cfRule>
          <x14:cfRule type="cellIs" priority="220" operator="greaterThanOrEqual" id="{D6FFF5FC-5B9F-4D47-B76A-DCB6546B0BCD}">
            <xm:f>'Comp loc - Cover'!#REF!</xm:f>
            <x14:dxf>
              <font>
                <color auto="1"/>
              </font>
              <fill>
                <patternFill>
                  <bgColor theme="7" tint="0.59996337778862885"/>
                </patternFill>
              </fill>
            </x14:dxf>
          </x14:cfRule>
          <xm:sqref>S52</xm:sqref>
        </x14:conditionalFormatting>
        <x14:conditionalFormatting xmlns:xm="http://schemas.microsoft.com/office/excel/2006/main">
          <x14:cfRule type="containsBlanks" priority="215" stopIfTrue="1" id="{C7E63BE9-6A56-4B44-833D-347E0278624A}">
            <xm:f>LEN(TRIM('Comp loc - Cover'!#REF!))=0</xm:f>
            <x14:dxf/>
          </x14:cfRule>
          <x14:cfRule type="cellIs" priority="216" operator="greaterThanOrEqual" id="{8A7AD57D-D7BA-4BB2-9DC0-CF7B55670511}">
            <xm:f>'Comp loc - Cover'!#REF!</xm:f>
            <x14:dxf>
              <font>
                <color auto="1"/>
              </font>
              <fill>
                <patternFill>
                  <bgColor rgb="FFFFC000"/>
                </patternFill>
              </fill>
            </x14:dxf>
          </x14:cfRule>
          <x14:cfRule type="cellIs" priority="217" operator="greaterThanOrEqual" id="{E65BBEC9-1D12-4795-9DBE-3D8901FC6DC2}">
            <xm:f>'Comp loc - Cover'!#REF!</xm:f>
            <x14:dxf>
              <font>
                <color auto="1"/>
              </font>
              <fill>
                <patternFill>
                  <bgColor theme="7" tint="0.59996337778862885"/>
                </patternFill>
              </fill>
            </x14:dxf>
          </x14:cfRule>
          <xm:sqref>M52</xm:sqref>
        </x14:conditionalFormatting>
        <x14:conditionalFormatting xmlns:xm="http://schemas.microsoft.com/office/excel/2006/main">
          <x14:cfRule type="containsBlanks" priority="212" stopIfTrue="1" id="{A22AF224-1EA0-4C2F-A7C0-431CE50F776D}">
            <xm:f>LEN(TRIM('Comp loc - Cover'!#REF!))=0</xm:f>
            <x14:dxf/>
          </x14:cfRule>
          <x14:cfRule type="cellIs" priority="213" operator="greaterThanOrEqual" id="{1D1A9D73-C265-49E0-9E9C-CA61462FD07D}">
            <xm:f>'Comp loc - Cover'!#REF!</xm:f>
            <x14:dxf>
              <font>
                <color auto="1"/>
              </font>
              <fill>
                <patternFill>
                  <bgColor rgb="FFFFC000"/>
                </patternFill>
              </fill>
            </x14:dxf>
          </x14:cfRule>
          <x14:cfRule type="cellIs" priority="214" operator="greaterThanOrEqual" id="{EC73E424-A671-4CA4-8D61-25C6A468A8B8}">
            <xm:f>'Comp loc - Cover'!#REF!</xm:f>
            <x14:dxf>
              <font>
                <color auto="1"/>
              </font>
              <fill>
                <patternFill>
                  <bgColor theme="7" tint="0.59996337778862885"/>
                </patternFill>
              </fill>
            </x14:dxf>
          </x14:cfRule>
          <xm:sqref>G52</xm:sqref>
        </x14:conditionalFormatting>
        <x14:conditionalFormatting xmlns:xm="http://schemas.microsoft.com/office/excel/2006/main">
          <x14:cfRule type="containsBlanks" priority="209" stopIfTrue="1" id="{889BB781-BCE8-465C-8D2A-B5CD665D3520}">
            <xm:f>LEN(TRIM('Comp loc - Cover'!#REF!))=0</xm:f>
            <x14:dxf/>
          </x14:cfRule>
          <x14:cfRule type="cellIs" priority="210" operator="greaterThanOrEqual" id="{0F78EEDD-6C1C-4F66-9097-9188CA683996}">
            <xm:f>'Comp loc - Cover'!#REF!</xm:f>
            <x14:dxf>
              <font>
                <color auto="1"/>
              </font>
              <fill>
                <patternFill>
                  <bgColor rgb="FFFFC000"/>
                </patternFill>
              </fill>
            </x14:dxf>
          </x14:cfRule>
          <x14:cfRule type="cellIs" priority="211" operator="greaterThanOrEqual" id="{9D783AF4-8356-433A-A8A4-582D4E53AF63}">
            <xm:f>'Comp loc - Cover'!#REF!</xm:f>
            <x14:dxf>
              <font>
                <color auto="1"/>
              </font>
              <fill>
                <patternFill>
                  <bgColor theme="7" tint="0.59996337778862885"/>
                </patternFill>
              </fill>
            </x14:dxf>
          </x14:cfRule>
          <xm:sqref>O52</xm:sqref>
        </x14:conditionalFormatting>
        <x14:conditionalFormatting xmlns:xm="http://schemas.microsoft.com/office/excel/2006/main">
          <x14:cfRule type="containsBlanks" priority="206" stopIfTrue="1" id="{A66CF335-69A6-4D69-8080-353721D12CF6}">
            <xm:f>LEN(TRIM('Comp loc - Cover'!#REF!))=0</xm:f>
            <x14:dxf/>
          </x14:cfRule>
          <x14:cfRule type="cellIs" priority="207" operator="greaterThanOrEqual" id="{5FD31358-3BAC-4CD1-AA8A-878A99BDA25C}">
            <xm:f>'Comp loc - Cover'!#REF!</xm:f>
            <x14:dxf>
              <font>
                <color auto="1"/>
              </font>
              <fill>
                <patternFill>
                  <bgColor rgb="FFFFC000"/>
                </patternFill>
              </fill>
            </x14:dxf>
          </x14:cfRule>
          <x14:cfRule type="cellIs" priority="208" operator="greaterThanOrEqual" id="{B903BF5B-2396-4C9B-967E-5541E18D843D}">
            <xm:f>'Comp loc - Cover'!#REF!</xm:f>
            <x14:dxf>
              <font>
                <color auto="1"/>
              </font>
              <fill>
                <patternFill>
                  <bgColor theme="7" tint="0.59996337778862885"/>
                </patternFill>
              </fill>
            </x14:dxf>
          </x14:cfRule>
          <xm:sqref>I106 I91 I96 I101</xm:sqref>
        </x14:conditionalFormatting>
        <x14:conditionalFormatting xmlns:xm="http://schemas.microsoft.com/office/excel/2006/main">
          <x14:cfRule type="containsBlanks" priority="203" stopIfTrue="1" id="{A89A70A8-4965-44B6-9BEB-9B7B23003363}">
            <xm:f>LEN(TRIM('Comp loc - Cover'!#REF!))=0</xm:f>
            <x14:dxf/>
          </x14:cfRule>
          <x14:cfRule type="cellIs" priority="204" operator="greaterThanOrEqual" id="{4405744E-E06A-4D80-AE1A-134C6447B890}">
            <xm:f>'Comp loc - Cover'!#REF!</xm:f>
            <x14:dxf>
              <font>
                <color auto="1"/>
              </font>
              <fill>
                <patternFill>
                  <bgColor rgb="FFFFC000"/>
                </patternFill>
              </fill>
            </x14:dxf>
          </x14:cfRule>
          <x14:cfRule type="cellIs" priority="205" operator="greaterThanOrEqual" id="{AE1D32CB-DC33-4006-AD08-3F55A430960E}">
            <xm:f>'Comp loc - Cover'!#REF!</xm:f>
            <x14:dxf>
              <font>
                <color auto="1"/>
              </font>
              <fill>
                <patternFill>
                  <bgColor theme="7" tint="0.59996337778862885"/>
                </patternFill>
              </fill>
            </x14:dxf>
          </x14:cfRule>
          <xm:sqref>K106 K91 K96 K101</xm:sqref>
        </x14:conditionalFormatting>
        <x14:conditionalFormatting xmlns:xm="http://schemas.microsoft.com/office/excel/2006/main">
          <x14:cfRule type="containsBlanks" priority="200" stopIfTrue="1" id="{0F218D12-CF98-4394-9835-E213D13637AC}">
            <xm:f>LEN(TRIM('Comp loc - Cover'!#REF!))=0</xm:f>
            <x14:dxf/>
          </x14:cfRule>
          <x14:cfRule type="cellIs" priority="201" operator="greaterThanOrEqual" id="{6D6A3D63-3F34-4012-ABF9-B776ED91FABA}">
            <xm:f>'Comp loc - Cover'!#REF!</xm:f>
            <x14:dxf>
              <font>
                <color auto="1"/>
              </font>
              <fill>
                <patternFill>
                  <bgColor rgb="FFFFC000"/>
                </patternFill>
              </fill>
            </x14:dxf>
          </x14:cfRule>
          <x14:cfRule type="cellIs" priority="202" operator="greaterThanOrEqual" id="{BBEA8F40-61C5-457C-9676-BFCB6A07C719}">
            <xm:f>'Comp loc - Cover'!#REF!</xm:f>
            <x14:dxf>
              <font>
                <color auto="1"/>
              </font>
              <fill>
                <patternFill>
                  <bgColor theme="7" tint="0.59996337778862885"/>
                </patternFill>
              </fill>
            </x14:dxf>
          </x14:cfRule>
          <xm:sqref>E106 E91 E96 E101</xm:sqref>
        </x14:conditionalFormatting>
        <x14:conditionalFormatting xmlns:xm="http://schemas.microsoft.com/office/excel/2006/main">
          <x14:cfRule type="containsBlanks" priority="197" stopIfTrue="1" id="{3FE5C9FB-A888-4E5E-9F20-B9DFBDAC4332}">
            <xm:f>LEN(TRIM('Comp loc - Cover'!#REF!))=0</xm:f>
            <x14:dxf/>
          </x14:cfRule>
          <x14:cfRule type="cellIs" priority="198" operator="greaterThanOrEqual" id="{0CDEB4D5-2352-4723-92BF-04BC33DD4C5A}">
            <xm:f>'Comp loc - Cover'!#REF!</xm:f>
            <x14:dxf>
              <font>
                <color auto="1"/>
              </font>
              <fill>
                <patternFill>
                  <bgColor rgb="FFFFC000"/>
                </patternFill>
              </fill>
            </x14:dxf>
          </x14:cfRule>
          <x14:cfRule type="cellIs" priority="199" operator="greaterThanOrEqual" id="{AF34595B-59E8-43D3-938F-8C878F0BA7F8}">
            <xm:f>'Comp loc - Cover'!#REF!</xm:f>
            <x14:dxf>
              <font>
                <color auto="1"/>
              </font>
              <fill>
                <patternFill>
                  <bgColor theme="7" tint="0.59996337778862885"/>
                </patternFill>
              </fill>
            </x14:dxf>
          </x14:cfRule>
          <xm:sqref>Q106 Q91 Q96 Q101</xm:sqref>
        </x14:conditionalFormatting>
        <x14:conditionalFormatting xmlns:xm="http://schemas.microsoft.com/office/excel/2006/main">
          <x14:cfRule type="containsBlanks" priority="194" stopIfTrue="1" id="{9ADF514B-0A61-4AEB-8CB5-510A4FF1179D}">
            <xm:f>LEN(TRIM('Comp loc - Cover'!#REF!))=0</xm:f>
            <x14:dxf/>
          </x14:cfRule>
          <x14:cfRule type="cellIs" priority="195" operator="greaterThanOrEqual" id="{E12B0ABD-F41F-4B80-BA91-3D9D71455DB6}">
            <xm:f>'Comp loc - Cover'!#REF!</xm:f>
            <x14:dxf>
              <font>
                <color auto="1"/>
              </font>
              <fill>
                <patternFill>
                  <bgColor rgb="FFFFC000"/>
                </patternFill>
              </fill>
            </x14:dxf>
          </x14:cfRule>
          <x14:cfRule type="cellIs" priority="196" operator="greaterThanOrEqual" id="{61F7BFE8-A821-424E-8A2B-A052EBE548CB}">
            <xm:f>'Comp loc - Cover'!#REF!</xm:f>
            <x14:dxf>
              <font>
                <color auto="1"/>
              </font>
              <fill>
                <patternFill>
                  <bgColor theme="7" tint="0.59996337778862885"/>
                </patternFill>
              </fill>
            </x14:dxf>
          </x14:cfRule>
          <xm:sqref>S106 S91 S96 S101</xm:sqref>
        </x14:conditionalFormatting>
        <x14:conditionalFormatting xmlns:xm="http://schemas.microsoft.com/office/excel/2006/main">
          <x14:cfRule type="containsBlanks" priority="191" stopIfTrue="1" id="{C0FB1D4A-D180-4D76-955B-0D74134C5915}">
            <xm:f>LEN(TRIM('Comp loc - Cover'!#REF!))=0</xm:f>
            <x14:dxf/>
          </x14:cfRule>
          <x14:cfRule type="cellIs" priority="192" operator="greaterThanOrEqual" id="{859F0E0E-1FE8-47EB-89F3-84A624AAA851}">
            <xm:f>'Comp loc - Cover'!#REF!</xm:f>
            <x14:dxf>
              <font>
                <color auto="1"/>
              </font>
              <fill>
                <patternFill>
                  <bgColor rgb="FFFFC000"/>
                </patternFill>
              </fill>
            </x14:dxf>
          </x14:cfRule>
          <x14:cfRule type="cellIs" priority="193" operator="greaterThanOrEqual" id="{BDEF3829-39D7-4900-B4B6-4FCA63888F31}">
            <xm:f>'Comp loc - Cover'!#REF!</xm:f>
            <x14:dxf>
              <font>
                <color auto="1"/>
              </font>
              <fill>
                <patternFill>
                  <bgColor theme="7" tint="0.59996337778862885"/>
                </patternFill>
              </fill>
            </x14:dxf>
          </x14:cfRule>
          <xm:sqref>M106 M91 M96 M101</xm:sqref>
        </x14:conditionalFormatting>
        <x14:conditionalFormatting xmlns:xm="http://schemas.microsoft.com/office/excel/2006/main">
          <x14:cfRule type="containsBlanks" priority="188" stopIfTrue="1" id="{F14751B3-93EF-452D-8F10-855C40BE5CA8}">
            <xm:f>LEN(TRIM('Comp loc - Cover'!#REF!))=0</xm:f>
            <x14:dxf/>
          </x14:cfRule>
          <x14:cfRule type="cellIs" priority="189" operator="greaterThanOrEqual" id="{6A0CC49B-3D65-462D-8389-8BCEE01EE7F2}">
            <xm:f>'Comp loc - Cover'!#REF!</xm:f>
            <x14:dxf>
              <font>
                <color auto="1"/>
              </font>
              <fill>
                <patternFill>
                  <bgColor rgb="FFFFC000"/>
                </patternFill>
              </fill>
            </x14:dxf>
          </x14:cfRule>
          <x14:cfRule type="cellIs" priority="190" operator="greaterThanOrEqual" id="{087F1139-CCD3-4711-B54C-B98E19FCD0F5}">
            <xm:f>'Comp loc - Cover'!#REF!</xm:f>
            <x14:dxf>
              <font>
                <color auto="1"/>
              </font>
              <fill>
                <patternFill>
                  <bgColor theme="7" tint="0.59996337778862885"/>
                </patternFill>
              </fill>
            </x14:dxf>
          </x14:cfRule>
          <xm:sqref>G106 G91 G96 G101</xm:sqref>
        </x14:conditionalFormatting>
        <x14:conditionalFormatting xmlns:xm="http://schemas.microsoft.com/office/excel/2006/main">
          <x14:cfRule type="containsBlanks" priority="185" stopIfTrue="1" id="{D06046E3-C1DD-47A8-A451-673647F72C02}">
            <xm:f>LEN(TRIM('Comp loc - Cover'!#REF!))=0</xm:f>
            <x14:dxf/>
          </x14:cfRule>
          <x14:cfRule type="cellIs" priority="186" operator="greaterThanOrEqual" id="{1439DF23-8E33-41D7-8F54-582263790F4F}">
            <xm:f>'Comp loc - Cover'!#REF!</xm:f>
            <x14:dxf>
              <font>
                <color auto="1"/>
              </font>
              <fill>
                <patternFill>
                  <bgColor rgb="FFFFC000"/>
                </patternFill>
              </fill>
            </x14:dxf>
          </x14:cfRule>
          <x14:cfRule type="cellIs" priority="187" operator="greaterThanOrEqual" id="{4CFFA80C-3BCE-4327-AA2D-2ADA175352D9}">
            <xm:f>'Comp loc - Cover'!#REF!</xm:f>
            <x14:dxf>
              <font>
                <color auto="1"/>
              </font>
              <fill>
                <patternFill>
                  <bgColor theme="7" tint="0.59996337778862885"/>
                </patternFill>
              </fill>
            </x14:dxf>
          </x14:cfRule>
          <xm:sqref>O106 O91 O96 O101</xm:sqref>
        </x14:conditionalFormatting>
        <x14:conditionalFormatting xmlns:xm="http://schemas.microsoft.com/office/excel/2006/main">
          <x14:cfRule type="containsBlanks" priority="22" stopIfTrue="1" id="{DD55A843-8326-4E89-8FCE-B9C2886ABE83}">
            <xm:f>LEN(TRIM('Comp loc - Cover'!#REF!))=0</xm:f>
            <x14:dxf/>
          </x14:cfRule>
          <x14:cfRule type="cellIs" priority="23" operator="greaterThanOrEqual" id="{049CD664-6425-444D-952C-FE5A8D2EF3A0}">
            <xm:f>'Comp loc - Cover'!#REF!</xm:f>
            <x14:dxf>
              <font>
                <color auto="1"/>
              </font>
              <fill>
                <patternFill>
                  <bgColor rgb="FFFFC000"/>
                </patternFill>
              </fill>
            </x14:dxf>
          </x14:cfRule>
          <x14:cfRule type="cellIs" priority="24" operator="greaterThanOrEqual" id="{347BC239-6730-4FD3-931E-2854E7E32830}">
            <xm:f>'Comp loc - Cover'!#REF!</xm:f>
            <x14:dxf>
              <font>
                <color auto="1"/>
              </font>
              <fill>
                <patternFill>
                  <bgColor theme="7" tint="0.59996337778862885"/>
                </patternFill>
              </fill>
            </x14:dxf>
          </x14:cfRule>
          <xm:sqref>I5</xm:sqref>
        </x14:conditionalFormatting>
        <x14:conditionalFormatting xmlns:xm="http://schemas.microsoft.com/office/excel/2006/main">
          <x14:cfRule type="containsBlanks" priority="19" stopIfTrue="1" id="{357ECD5A-EB48-4FEF-AB39-C53125E408EA}">
            <xm:f>LEN(TRIM('Comp loc - Cover'!#REF!))=0</xm:f>
            <x14:dxf/>
          </x14:cfRule>
          <x14:cfRule type="cellIs" priority="20" operator="greaterThanOrEqual" id="{37AF5912-9841-4DAD-AACC-906733E4A472}">
            <xm:f>'Comp loc - Cover'!#REF!</xm:f>
            <x14:dxf>
              <font>
                <color auto="1"/>
              </font>
              <fill>
                <patternFill>
                  <bgColor rgb="FFFFC000"/>
                </patternFill>
              </fill>
            </x14:dxf>
          </x14:cfRule>
          <x14:cfRule type="cellIs" priority="21" operator="greaterThanOrEqual" id="{F59A910A-4AA3-4602-A14D-8F2CC888EC01}">
            <xm:f>'Comp loc - Cover'!#REF!</xm:f>
            <x14:dxf>
              <font>
                <color auto="1"/>
              </font>
              <fill>
                <patternFill>
                  <bgColor theme="7" tint="0.59996337778862885"/>
                </patternFill>
              </fill>
            </x14:dxf>
          </x14:cfRule>
          <xm:sqref>K5</xm:sqref>
        </x14:conditionalFormatting>
        <x14:conditionalFormatting xmlns:xm="http://schemas.microsoft.com/office/excel/2006/main">
          <x14:cfRule type="containsBlanks" priority="16" stopIfTrue="1" id="{C09F681E-A255-4F0D-8518-BB90623F5414}">
            <xm:f>LEN(TRIM('Comp loc - Cover'!#REF!))=0</xm:f>
            <x14:dxf/>
          </x14:cfRule>
          <x14:cfRule type="cellIs" priority="17" operator="greaterThanOrEqual" id="{FA7FD831-E073-493B-9185-77D5F33EE8FB}">
            <xm:f>'Comp loc - Cover'!#REF!</xm:f>
            <x14:dxf>
              <font>
                <color auto="1"/>
              </font>
              <fill>
                <patternFill>
                  <bgColor rgb="FFFFC000"/>
                </patternFill>
              </fill>
            </x14:dxf>
          </x14:cfRule>
          <x14:cfRule type="cellIs" priority="18" operator="greaterThanOrEqual" id="{30317139-60BC-40D5-ACBA-243184706FCC}">
            <xm:f>'Comp loc - Cover'!#REF!</xm:f>
            <x14:dxf>
              <font>
                <color auto="1"/>
              </font>
              <fill>
                <patternFill>
                  <bgColor theme="7" tint="0.59996337778862885"/>
                </patternFill>
              </fill>
            </x14:dxf>
          </x14:cfRule>
          <xm:sqref>E5</xm:sqref>
        </x14:conditionalFormatting>
        <x14:conditionalFormatting xmlns:xm="http://schemas.microsoft.com/office/excel/2006/main">
          <x14:cfRule type="containsBlanks" priority="13" stopIfTrue="1" id="{0419BCCC-3808-4257-B4F7-82851C55EB37}">
            <xm:f>LEN(TRIM('Comp loc - Cover'!#REF!))=0</xm:f>
            <x14:dxf/>
          </x14:cfRule>
          <x14:cfRule type="cellIs" priority="14" operator="greaterThanOrEqual" id="{60C1810A-E0A3-413B-829C-0A85DBC0FF1B}">
            <xm:f>'Comp loc - Cover'!#REF!</xm:f>
            <x14:dxf>
              <font>
                <color auto="1"/>
              </font>
              <fill>
                <patternFill>
                  <bgColor rgb="FFFFC000"/>
                </patternFill>
              </fill>
            </x14:dxf>
          </x14:cfRule>
          <x14:cfRule type="cellIs" priority="15" operator="greaterThanOrEqual" id="{93F8896F-D25D-4953-BA90-F1EE399A46CB}">
            <xm:f>'Comp loc - Cover'!#REF!</xm:f>
            <x14:dxf>
              <font>
                <color auto="1"/>
              </font>
              <fill>
                <patternFill>
                  <bgColor theme="7" tint="0.59996337778862885"/>
                </patternFill>
              </fill>
            </x14:dxf>
          </x14:cfRule>
          <xm:sqref>Q5</xm:sqref>
        </x14:conditionalFormatting>
        <x14:conditionalFormatting xmlns:xm="http://schemas.microsoft.com/office/excel/2006/main">
          <x14:cfRule type="containsBlanks" priority="10" stopIfTrue="1" id="{7AA97279-C755-4293-9A03-A2D5B775FBC3}">
            <xm:f>LEN(TRIM('Comp loc - Cover'!#REF!))=0</xm:f>
            <x14:dxf/>
          </x14:cfRule>
          <x14:cfRule type="cellIs" priority="11" operator="greaterThanOrEqual" id="{161F1FC1-F5D3-4083-871C-D66E938A2C61}">
            <xm:f>'Comp loc - Cover'!#REF!</xm:f>
            <x14:dxf>
              <font>
                <color auto="1"/>
              </font>
              <fill>
                <patternFill>
                  <bgColor rgb="FFFFC000"/>
                </patternFill>
              </fill>
            </x14:dxf>
          </x14:cfRule>
          <x14:cfRule type="cellIs" priority="12" operator="greaterThanOrEqual" id="{E837329F-7EA2-4F15-9668-AD15DFFF14DA}">
            <xm:f>'Comp loc - Cover'!#REF!</xm:f>
            <x14:dxf>
              <font>
                <color auto="1"/>
              </font>
              <fill>
                <patternFill>
                  <bgColor theme="7" tint="0.59996337778862885"/>
                </patternFill>
              </fill>
            </x14:dxf>
          </x14:cfRule>
          <xm:sqref>S5</xm:sqref>
        </x14:conditionalFormatting>
        <x14:conditionalFormatting xmlns:xm="http://schemas.microsoft.com/office/excel/2006/main">
          <x14:cfRule type="containsBlanks" priority="7" stopIfTrue="1" id="{70A97BCF-5913-4401-8E00-FE18DE22E270}">
            <xm:f>LEN(TRIM('Comp loc - Cover'!#REF!))=0</xm:f>
            <x14:dxf/>
          </x14:cfRule>
          <x14:cfRule type="cellIs" priority="8" operator="greaterThanOrEqual" id="{C7339D3D-96F2-46B5-BCDA-7DCB820264EE}">
            <xm:f>'Comp loc - Cover'!#REF!</xm:f>
            <x14:dxf>
              <font>
                <color auto="1"/>
              </font>
              <fill>
                <patternFill>
                  <bgColor rgb="FFFFC000"/>
                </patternFill>
              </fill>
            </x14:dxf>
          </x14:cfRule>
          <x14:cfRule type="cellIs" priority="9" operator="greaterThanOrEqual" id="{172EF6F3-C01D-414E-BB64-5AD27725ACED}">
            <xm:f>'Comp loc - Cover'!#REF!</xm:f>
            <x14:dxf>
              <font>
                <color auto="1"/>
              </font>
              <fill>
                <patternFill>
                  <bgColor theme="7" tint="0.59996337778862885"/>
                </patternFill>
              </fill>
            </x14:dxf>
          </x14:cfRule>
          <xm:sqref>M5</xm:sqref>
        </x14:conditionalFormatting>
        <x14:conditionalFormatting xmlns:xm="http://schemas.microsoft.com/office/excel/2006/main">
          <x14:cfRule type="containsBlanks" priority="4" stopIfTrue="1" id="{7E091388-F930-48B5-B763-709019AE5024}">
            <xm:f>LEN(TRIM('Comp loc - Cover'!#REF!))=0</xm:f>
            <x14:dxf/>
          </x14:cfRule>
          <x14:cfRule type="cellIs" priority="5" operator="greaterThanOrEqual" id="{89608648-3742-454A-9346-C48C7D6B9DCD}">
            <xm:f>'Comp loc - Cover'!#REF!</xm:f>
            <x14:dxf>
              <font>
                <color auto="1"/>
              </font>
              <fill>
                <patternFill>
                  <bgColor rgb="FFFFC000"/>
                </patternFill>
              </fill>
            </x14:dxf>
          </x14:cfRule>
          <x14:cfRule type="cellIs" priority="6" operator="greaterThanOrEqual" id="{5236573C-33B6-4536-A58E-1C3CEA78DA37}">
            <xm:f>'Comp loc - Cover'!#REF!</xm:f>
            <x14:dxf>
              <font>
                <color auto="1"/>
              </font>
              <fill>
                <patternFill>
                  <bgColor theme="7" tint="0.59996337778862885"/>
                </patternFill>
              </fill>
            </x14:dxf>
          </x14:cfRule>
          <xm:sqref>G5</xm:sqref>
        </x14:conditionalFormatting>
        <x14:conditionalFormatting xmlns:xm="http://schemas.microsoft.com/office/excel/2006/main">
          <x14:cfRule type="containsBlanks" priority="1" stopIfTrue="1" id="{148362C4-54EC-498D-9180-32CCD74BE64E}">
            <xm:f>LEN(TRIM('Comp loc - Cover'!#REF!))=0</xm:f>
            <x14:dxf/>
          </x14:cfRule>
          <x14:cfRule type="cellIs" priority="2" operator="greaterThanOrEqual" id="{A386C464-8C95-47D3-AFF9-83C5B9C01BB7}">
            <xm:f>'Comp loc - Cover'!#REF!</xm:f>
            <x14:dxf>
              <font>
                <color auto="1"/>
              </font>
              <fill>
                <patternFill>
                  <bgColor rgb="FFFFC000"/>
                </patternFill>
              </fill>
            </x14:dxf>
          </x14:cfRule>
          <x14:cfRule type="cellIs" priority="3" operator="greaterThanOrEqual" id="{FAAF8029-BC75-4A06-859D-E84C4D435C7A}">
            <xm:f>'Comp loc - Cover'!#REF!</xm:f>
            <x14:dxf>
              <font>
                <color auto="1"/>
              </font>
              <fill>
                <patternFill>
                  <bgColor theme="7" tint="0.59996337778862885"/>
                </patternFill>
              </fill>
            </x14:dxf>
          </x14:cfRule>
          <xm:sqref>O5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486C8-441F-4617-9C02-AF16DDCFF872}">
  <sheetPr codeName="Sheet16"/>
  <dimension ref="A1:AF128"/>
  <sheetViews>
    <sheetView topLeftCell="B94" zoomScaleNormal="100" workbookViewId="0">
      <selection activeCell="X38" sqref="X38"/>
    </sheetView>
  </sheetViews>
  <sheetFormatPr defaultColWidth="9.109375" defaultRowHeight="13.2"/>
  <cols>
    <col min="1" max="1" width="1.88671875" style="163" hidden="1" customWidth="1"/>
    <col min="2" max="2" width="15.77734375" style="37" customWidth="1"/>
    <col min="3" max="3" width="15.77734375" style="6" customWidth="1"/>
    <col min="4" max="4" width="9.21875" style="22" customWidth="1"/>
    <col min="5" max="19" width="5.77734375" style="31" customWidth="1"/>
    <col min="20" max="20" width="5.77734375" style="251" customWidth="1"/>
    <col min="21" max="16384" width="9.109375" style="163"/>
  </cols>
  <sheetData>
    <row r="1" spans="1:21" ht="30" customHeight="1" thickBot="1">
      <c r="B1" s="500" t="s">
        <v>567</v>
      </c>
      <c r="C1" s="500"/>
      <c r="D1" s="500"/>
      <c r="E1" s="500"/>
      <c r="F1" s="500"/>
      <c r="G1" s="500"/>
      <c r="H1" s="500"/>
      <c r="I1" s="500"/>
      <c r="J1" s="500"/>
      <c r="K1" s="500"/>
      <c r="L1" s="500"/>
      <c r="M1" s="500"/>
      <c r="N1" s="500"/>
      <c r="O1" s="500"/>
      <c r="P1" s="500"/>
      <c r="Q1" s="500"/>
      <c r="R1" s="500"/>
      <c r="S1" s="500"/>
      <c r="T1" s="500"/>
    </row>
    <row r="2" spans="1:21" ht="19.95" customHeight="1">
      <c r="B2" s="1" t="s">
        <v>0</v>
      </c>
      <c r="C2" s="462" t="s">
        <v>505</v>
      </c>
      <c r="D2" s="160" t="s">
        <v>21</v>
      </c>
      <c r="E2" s="477" t="s">
        <v>566</v>
      </c>
      <c r="F2" s="478"/>
      <c r="G2" s="478"/>
      <c r="H2" s="478"/>
      <c r="I2" s="478"/>
      <c r="J2" s="478"/>
      <c r="K2" s="478"/>
      <c r="L2" s="478"/>
      <c r="M2" s="478"/>
      <c r="N2" s="478"/>
      <c r="O2" s="478"/>
      <c r="P2" s="478"/>
      <c r="Q2" s="478"/>
      <c r="R2" s="478"/>
      <c r="S2" s="478"/>
      <c r="T2" s="479"/>
    </row>
    <row r="3" spans="1:21" ht="19.95" customHeight="1">
      <c r="B3" s="13"/>
      <c r="C3" s="162"/>
      <c r="D3" s="162"/>
      <c r="E3" s="480" t="s">
        <v>269</v>
      </c>
      <c r="F3" s="482"/>
      <c r="G3" s="482"/>
      <c r="H3" s="482"/>
      <c r="I3" s="482"/>
      <c r="J3" s="482"/>
      <c r="K3" s="482"/>
      <c r="L3" s="482"/>
      <c r="M3" s="480" t="s">
        <v>81</v>
      </c>
      <c r="N3" s="482"/>
      <c r="O3" s="482"/>
      <c r="P3" s="482"/>
      <c r="Q3" s="482"/>
      <c r="R3" s="482"/>
      <c r="S3" s="482"/>
      <c r="T3" s="501"/>
    </row>
    <row r="4" spans="1:21" ht="19.8" customHeight="1" thickBot="1">
      <c r="B4" s="2"/>
      <c r="C4" s="161"/>
      <c r="D4" s="161"/>
      <c r="E4" s="480" t="s">
        <v>428</v>
      </c>
      <c r="F4" s="481"/>
      <c r="G4" s="482" t="s">
        <v>427</v>
      </c>
      <c r="H4" s="481"/>
      <c r="I4" s="482" t="s">
        <v>426</v>
      </c>
      <c r="J4" s="481"/>
      <c r="K4" s="482" t="s">
        <v>425</v>
      </c>
      <c r="L4" s="481"/>
      <c r="M4" s="480" t="s">
        <v>428</v>
      </c>
      <c r="N4" s="481"/>
      <c r="O4" s="482" t="s">
        <v>427</v>
      </c>
      <c r="P4" s="481"/>
      <c r="Q4" s="482" t="s">
        <v>426</v>
      </c>
      <c r="R4" s="481"/>
      <c r="S4" s="482" t="s">
        <v>425</v>
      </c>
      <c r="T4" s="484"/>
    </row>
    <row r="5" spans="1:21" s="181" customFormat="1">
      <c r="B5" s="387" t="s">
        <v>447</v>
      </c>
      <c r="C5" s="402"/>
      <c r="D5" s="191"/>
      <c r="E5" s="242"/>
      <c r="F5" s="192"/>
      <c r="G5" s="242"/>
      <c r="H5" s="192"/>
      <c r="I5" s="243"/>
      <c r="J5" s="193"/>
      <c r="K5" s="243"/>
      <c r="L5" s="193"/>
      <c r="M5" s="243"/>
      <c r="N5" s="193"/>
      <c r="O5" s="243"/>
      <c r="P5" s="193"/>
      <c r="Q5" s="243"/>
      <c r="R5" s="193"/>
      <c r="S5" s="243"/>
      <c r="T5" s="193"/>
    </row>
    <row r="6" spans="1:21">
      <c r="A6" s="3" t="s">
        <v>322</v>
      </c>
      <c r="B6" s="339" t="s">
        <v>55</v>
      </c>
      <c r="C6" s="164" t="s">
        <v>56</v>
      </c>
      <c r="D6" s="168" t="s">
        <v>53</v>
      </c>
      <c r="E6" s="258">
        <v>2.0083555555555588</v>
      </c>
      <c r="F6" s="169" t="s">
        <v>143</v>
      </c>
      <c r="G6" s="258">
        <v>2.1498666666666613</v>
      </c>
      <c r="H6" s="169" t="s">
        <v>129</v>
      </c>
      <c r="I6" s="258">
        <v>1.7951999999999926</v>
      </c>
      <c r="J6" s="169" t="s">
        <v>376</v>
      </c>
      <c r="K6" s="258">
        <v>2.080000000000001</v>
      </c>
      <c r="L6" s="169" t="s">
        <v>207</v>
      </c>
      <c r="M6" s="258">
        <v>1.8607999999999971</v>
      </c>
      <c r="N6" s="169" t="s">
        <v>139</v>
      </c>
      <c r="O6" s="258">
        <v>2.0864000000000011</v>
      </c>
      <c r="P6" s="169" t="s">
        <v>113</v>
      </c>
      <c r="Q6" s="258">
        <v>1.8176000000000001</v>
      </c>
      <c r="R6" s="169" t="s">
        <v>226</v>
      </c>
      <c r="S6" s="258">
        <v>1.6783999999999994</v>
      </c>
      <c r="T6" s="169" t="s">
        <v>100</v>
      </c>
      <c r="U6" s="320"/>
    </row>
    <row r="7" spans="1:21">
      <c r="A7" s="3" t="s">
        <v>323</v>
      </c>
      <c r="B7" s="340" t="s">
        <v>52</v>
      </c>
      <c r="C7" s="28" t="s">
        <v>57</v>
      </c>
      <c r="D7" s="170" t="s">
        <v>53</v>
      </c>
      <c r="E7" s="259">
        <v>1.8736000000000044</v>
      </c>
      <c r="F7" s="167" t="s">
        <v>159</v>
      </c>
      <c r="G7" s="259">
        <v>2.0501333333333283</v>
      </c>
      <c r="H7" s="167" t="s">
        <v>115</v>
      </c>
      <c r="I7" s="259">
        <v>1.9509333333333263</v>
      </c>
      <c r="J7" s="167" t="s">
        <v>240</v>
      </c>
      <c r="K7" s="259">
        <v>1.6197333333333339</v>
      </c>
      <c r="L7" s="167" t="s">
        <v>150</v>
      </c>
      <c r="M7" s="259">
        <v>1.6158222222222196</v>
      </c>
      <c r="N7" s="167" t="s">
        <v>221</v>
      </c>
      <c r="O7" s="259">
        <v>1.740800000000001</v>
      </c>
      <c r="P7" s="167" t="s">
        <v>354</v>
      </c>
      <c r="Q7" s="259">
        <v>1.7045333333333343</v>
      </c>
      <c r="R7" s="167" t="s">
        <v>145</v>
      </c>
      <c r="S7" s="259">
        <v>1.402133333333333</v>
      </c>
      <c r="T7" s="167" t="s">
        <v>145</v>
      </c>
    </row>
    <row r="8" spans="1:21">
      <c r="A8" s="3" t="s">
        <v>318</v>
      </c>
      <c r="B8" s="339" t="s">
        <v>74</v>
      </c>
      <c r="C8" s="164" t="s">
        <v>57</v>
      </c>
      <c r="D8" s="168" t="s">
        <v>53</v>
      </c>
      <c r="E8" s="258">
        <v>1.8544000000000036</v>
      </c>
      <c r="F8" s="169" t="s">
        <v>159</v>
      </c>
      <c r="G8" s="258">
        <v>1.7962666666666618</v>
      </c>
      <c r="H8" s="169" t="s">
        <v>235</v>
      </c>
      <c r="I8" s="258">
        <v>1.8911999999999927</v>
      </c>
      <c r="J8" s="169" t="s">
        <v>202</v>
      </c>
      <c r="K8" s="258">
        <v>1.8757333333333339</v>
      </c>
      <c r="L8" s="169" t="s">
        <v>98</v>
      </c>
      <c r="M8" s="258">
        <v>1.5665777777777743</v>
      </c>
      <c r="N8" s="169" t="s">
        <v>143</v>
      </c>
      <c r="O8" s="258">
        <v>1.5029333333333348</v>
      </c>
      <c r="P8" s="169" t="s">
        <v>130</v>
      </c>
      <c r="Q8" s="258">
        <v>2.0128000000000008</v>
      </c>
      <c r="R8" s="169" t="s">
        <v>207</v>
      </c>
      <c r="S8" s="258">
        <v>1.1840000000000002</v>
      </c>
      <c r="T8" s="169" t="s">
        <v>118</v>
      </c>
    </row>
    <row r="9" spans="1:21">
      <c r="A9" s="3" t="s">
        <v>326</v>
      </c>
      <c r="B9" s="340" t="s">
        <v>75</v>
      </c>
      <c r="C9" s="28" t="s">
        <v>57</v>
      </c>
      <c r="D9" s="170" t="s">
        <v>53</v>
      </c>
      <c r="E9" s="259">
        <v>1.9886222222222254</v>
      </c>
      <c r="F9" s="167" t="s">
        <v>366</v>
      </c>
      <c r="G9" s="259">
        <v>1.9290666666666616</v>
      </c>
      <c r="H9" s="167" t="s">
        <v>235</v>
      </c>
      <c r="I9" s="259">
        <v>1.8677333333333264</v>
      </c>
      <c r="J9" s="167" t="s">
        <v>378</v>
      </c>
      <c r="K9" s="259">
        <v>2.1690666666666671</v>
      </c>
      <c r="L9" s="167" t="s">
        <v>402</v>
      </c>
      <c r="M9" s="259">
        <v>1.8835555555555525</v>
      </c>
      <c r="N9" s="167" t="s">
        <v>226</v>
      </c>
      <c r="O9" s="259">
        <v>2.1082666666666676</v>
      </c>
      <c r="P9" s="167" t="s">
        <v>154</v>
      </c>
      <c r="Q9" s="259">
        <v>1.9610666666666676</v>
      </c>
      <c r="R9" s="167" t="s">
        <v>207</v>
      </c>
      <c r="S9" s="259">
        <v>1.581333333333333</v>
      </c>
      <c r="T9" s="167" t="s">
        <v>110</v>
      </c>
    </row>
    <row r="10" spans="1:21">
      <c r="A10" s="3" t="s">
        <v>310</v>
      </c>
      <c r="B10" s="339" t="s">
        <v>76</v>
      </c>
      <c r="C10" s="164" t="s">
        <v>58</v>
      </c>
      <c r="D10" s="168" t="s">
        <v>53</v>
      </c>
      <c r="E10" s="258">
        <v>1.9454222222222255</v>
      </c>
      <c r="F10" s="169" t="s">
        <v>230</v>
      </c>
      <c r="G10" s="258">
        <v>2.1743999999999946</v>
      </c>
      <c r="H10" s="169" t="s">
        <v>395</v>
      </c>
      <c r="I10" s="258">
        <v>2.0666666666666593</v>
      </c>
      <c r="J10" s="169" t="s">
        <v>146</v>
      </c>
      <c r="K10" s="258">
        <v>1.5952000000000002</v>
      </c>
      <c r="L10" s="169" t="s">
        <v>150</v>
      </c>
      <c r="M10" s="258">
        <v>1.643911111111108</v>
      </c>
      <c r="N10" s="169" t="s">
        <v>103</v>
      </c>
      <c r="O10" s="258">
        <v>1.6256000000000015</v>
      </c>
      <c r="P10" s="169" t="s">
        <v>204</v>
      </c>
      <c r="Q10" s="258">
        <v>2.041066666666667</v>
      </c>
      <c r="R10" s="169" t="s">
        <v>142</v>
      </c>
      <c r="S10" s="258">
        <v>1.2650666666666666</v>
      </c>
      <c r="T10" s="169" t="s">
        <v>204</v>
      </c>
    </row>
    <row r="11" spans="1:21">
      <c r="A11" s="3" t="s">
        <v>313</v>
      </c>
      <c r="B11" s="340" t="s">
        <v>59</v>
      </c>
      <c r="C11" s="28" t="s">
        <v>58</v>
      </c>
      <c r="D11" s="170" t="s">
        <v>53</v>
      </c>
      <c r="E11" s="259">
        <v>2.1018666666666705</v>
      </c>
      <c r="F11" s="167" t="s">
        <v>221</v>
      </c>
      <c r="G11" s="259">
        <v>2.1498666666666613</v>
      </c>
      <c r="H11" s="167" t="s">
        <v>129</v>
      </c>
      <c r="I11" s="259">
        <v>2.3013333333333268</v>
      </c>
      <c r="J11" s="167" t="s">
        <v>129</v>
      </c>
      <c r="K11" s="259">
        <v>1.8544000000000009</v>
      </c>
      <c r="L11" s="167" t="s">
        <v>98</v>
      </c>
      <c r="M11" s="259">
        <v>1.7903999999999967</v>
      </c>
      <c r="N11" s="167" t="s">
        <v>145</v>
      </c>
      <c r="O11" s="259">
        <v>1.648533333333335</v>
      </c>
      <c r="P11" s="167" t="s">
        <v>204</v>
      </c>
      <c r="Q11" s="259">
        <v>2.3264000000000009</v>
      </c>
      <c r="R11" s="167" t="s">
        <v>105</v>
      </c>
      <c r="S11" s="259">
        <v>1.3962666666666661</v>
      </c>
      <c r="T11" s="167" t="s">
        <v>145</v>
      </c>
    </row>
    <row r="12" spans="1:21">
      <c r="A12" s="3" t="s">
        <v>317</v>
      </c>
      <c r="B12" s="339" t="s">
        <v>330</v>
      </c>
      <c r="C12" s="164" t="s">
        <v>58</v>
      </c>
      <c r="D12" s="168" t="s">
        <v>53</v>
      </c>
      <c r="E12" s="258">
        <v>2.0264888888888928</v>
      </c>
      <c r="F12" s="169" t="s">
        <v>143</v>
      </c>
      <c r="G12" s="258">
        <v>2.2047999999999948</v>
      </c>
      <c r="H12" s="169" t="s">
        <v>209</v>
      </c>
      <c r="I12" s="258">
        <v>2.1253333333333266</v>
      </c>
      <c r="J12" s="169" t="s">
        <v>113</v>
      </c>
      <c r="K12" s="258">
        <v>1.7493333333333341</v>
      </c>
      <c r="L12" s="169" t="s">
        <v>126</v>
      </c>
      <c r="M12" s="258">
        <v>1.7861334676289911</v>
      </c>
      <c r="N12" s="169" t="s">
        <v>149</v>
      </c>
      <c r="O12" s="258">
        <v>1.772800000000001</v>
      </c>
      <c r="P12" s="169" t="s">
        <v>354</v>
      </c>
      <c r="Q12" s="258">
        <v>2.2048000000000005</v>
      </c>
      <c r="R12" s="169" t="s">
        <v>171</v>
      </c>
      <c r="S12" s="258">
        <v>1.3644938818506265</v>
      </c>
      <c r="T12" s="169" t="s">
        <v>149</v>
      </c>
    </row>
    <row r="13" spans="1:21">
      <c r="A13" s="3" t="s">
        <v>305</v>
      </c>
      <c r="B13" s="340" t="s">
        <v>437</v>
      </c>
      <c r="C13" s="28" t="s">
        <v>58</v>
      </c>
      <c r="D13" s="170" t="s">
        <v>53</v>
      </c>
      <c r="E13" s="259">
        <v>1.90275555555556</v>
      </c>
      <c r="F13" s="167" t="s">
        <v>137</v>
      </c>
      <c r="G13" s="259">
        <v>2.252266666666662</v>
      </c>
      <c r="H13" s="167" t="s">
        <v>536</v>
      </c>
      <c r="I13" s="259">
        <v>1.6799999999999928</v>
      </c>
      <c r="J13" s="167" t="s">
        <v>413</v>
      </c>
      <c r="K13" s="259">
        <v>1.7760000000000009</v>
      </c>
      <c r="L13" s="167" t="s">
        <v>126</v>
      </c>
      <c r="M13" s="259">
        <v>1.675911111111108</v>
      </c>
      <c r="N13" s="167" t="s">
        <v>103</v>
      </c>
      <c r="O13" s="259">
        <v>1.5440000000000007</v>
      </c>
      <c r="P13" s="167" t="s">
        <v>366</v>
      </c>
      <c r="Q13" s="259">
        <v>2.0864000000000003</v>
      </c>
      <c r="R13" s="167" t="s">
        <v>206</v>
      </c>
      <c r="S13" s="259">
        <v>1.3973333333333329</v>
      </c>
      <c r="T13" s="167" t="s">
        <v>145</v>
      </c>
    </row>
    <row r="14" spans="1:21">
      <c r="A14" s="3" t="s">
        <v>306</v>
      </c>
      <c r="B14" s="339" t="s">
        <v>438</v>
      </c>
      <c r="C14" s="164" t="s">
        <v>58</v>
      </c>
      <c r="D14" s="168" t="s">
        <v>53</v>
      </c>
      <c r="E14" s="258">
        <v>2.0235319266219012</v>
      </c>
      <c r="F14" s="169" t="s">
        <v>143</v>
      </c>
      <c r="G14" s="258">
        <v>2.4155184085247532</v>
      </c>
      <c r="H14" s="169" t="s">
        <v>215</v>
      </c>
      <c r="I14" s="258">
        <v>1.9450666666666596</v>
      </c>
      <c r="J14" s="169" t="s">
        <v>240</v>
      </c>
      <c r="K14" s="258">
        <v>1.6837333333333337</v>
      </c>
      <c r="L14" s="169" t="s">
        <v>354</v>
      </c>
      <c r="M14" s="258">
        <v>1.593511245406769</v>
      </c>
      <c r="N14" s="169" t="s">
        <v>221</v>
      </c>
      <c r="O14" s="258">
        <v>1.418524777294903</v>
      </c>
      <c r="P14" s="169" t="s">
        <v>245</v>
      </c>
      <c r="Q14" s="258">
        <v>2.2245333333333339</v>
      </c>
      <c r="R14" s="169" t="s">
        <v>160</v>
      </c>
      <c r="S14" s="258">
        <v>1.1343999999999999</v>
      </c>
      <c r="T14" s="169" t="s">
        <v>233</v>
      </c>
    </row>
    <row r="15" spans="1:21">
      <c r="A15" s="3" t="s">
        <v>314</v>
      </c>
      <c r="B15" s="340" t="s">
        <v>60</v>
      </c>
      <c r="C15" s="28" t="s">
        <v>58</v>
      </c>
      <c r="D15" s="170" t="s">
        <v>53</v>
      </c>
      <c r="E15" s="259">
        <v>1.9496888888888928</v>
      </c>
      <c r="F15" s="167" t="s">
        <v>218</v>
      </c>
      <c r="G15" s="259">
        <v>2.1866666666666621</v>
      </c>
      <c r="H15" s="167" t="s">
        <v>395</v>
      </c>
      <c r="I15" s="259">
        <v>2.0239999999999929</v>
      </c>
      <c r="J15" s="167" t="s">
        <v>203</v>
      </c>
      <c r="K15" s="259">
        <v>1.6384000000000007</v>
      </c>
      <c r="L15" s="167" t="s">
        <v>123</v>
      </c>
      <c r="M15" s="259">
        <v>1.4901333333333304</v>
      </c>
      <c r="N15" s="167" t="s">
        <v>155</v>
      </c>
      <c r="O15" s="259">
        <v>1.3685333333333345</v>
      </c>
      <c r="P15" s="167" t="s">
        <v>159</v>
      </c>
      <c r="Q15" s="259">
        <v>1.8224000000000005</v>
      </c>
      <c r="R15" s="167" t="s">
        <v>226</v>
      </c>
      <c r="S15" s="259">
        <v>1.2794666666666663</v>
      </c>
      <c r="T15" s="167" t="s">
        <v>204</v>
      </c>
    </row>
    <row r="16" spans="1:21">
      <c r="A16" s="3" t="s">
        <v>319</v>
      </c>
      <c r="B16" s="339" t="s">
        <v>267</v>
      </c>
      <c r="C16" s="164" t="s">
        <v>61</v>
      </c>
      <c r="D16" s="168" t="s">
        <v>53</v>
      </c>
      <c r="E16" s="258">
        <v>1.9624888888888927</v>
      </c>
      <c r="F16" s="169" t="s">
        <v>218</v>
      </c>
      <c r="G16" s="258">
        <v>2.1007999999999951</v>
      </c>
      <c r="H16" s="169" t="s">
        <v>206</v>
      </c>
      <c r="I16" s="258">
        <v>1.8298666666666592</v>
      </c>
      <c r="J16" s="169" t="s">
        <v>378</v>
      </c>
      <c r="K16" s="258">
        <v>1.9568000000000008</v>
      </c>
      <c r="L16" s="169" t="s">
        <v>226</v>
      </c>
      <c r="M16" s="258">
        <v>1.59182235651788</v>
      </c>
      <c r="N16" s="169" t="s">
        <v>221</v>
      </c>
      <c r="O16" s="258">
        <v>1.5057247772949036</v>
      </c>
      <c r="P16" s="169" t="s">
        <v>135</v>
      </c>
      <c r="Q16" s="258">
        <v>1.918933333333334</v>
      </c>
      <c r="R16" s="169" t="s">
        <v>226</v>
      </c>
      <c r="S16" s="258">
        <v>1.3477333333333332</v>
      </c>
      <c r="T16" s="169" t="s">
        <v>145</v>
      </c>
    </row>
    <row r="17" spans="1:32" s="181" customFormat="1">
      <c r="B17" s="388" t="s">
        <v>1</v>
      </c>
      <c r="C17" s="403"/>
      <c r="D17" s="171"/>
      <c r="E17" s="172">
        <f>AVERAGE(E6:E16)</f>
        <v>1.9670200741373478</v>
      </c>
      <c r="F17" s="173"/>
      <c r="G17" s="172">
        <f>AVERAGE(G6:G16)</f>
        <v>2.128150158350731</v>
      </c>
      <c r="H17" s="173"/>
      <c r="I17" s="174">
        <f>AVERAGE(I6:I16)</f>
        <v>1.9524848484848414</v>
      </c>
      <c r="J17" s="175"/>
      <c r="K17" s="174">
        <f>AVERAGE(K6:K16)</f>
        <v>1.8180363636363643</v>
      </c>
      <c r="L17" s="175"/>
      <c r="M17" s="174">
        <f>AVERAGE(M6:M16)</f>
        <v>1.6816889255149752</v>
      </c>
      <c r="N17" s="175"/>
      <c r="O17" s="174">
        <f>AVERAGE(O6:O16)</f>
        <v>1.665646929205135</v>
      </c>
      <c r="P17" s="175"/>
      <c r="Q17" s="174">
        <f>AVERAGE(Q6:Q16)</f>
        <v>2.0109575757575766</v>
      </c>
      <c r="R17" s="175"/>
      <c r="S17" s="174">
        <f>AVERAGE(S6:S16)</f>
        <v>1.3664206559258141</v>
      </c>
      <c r="T17" s="322"/>
    </row>
    <row r="18" spans="1:32" s="181" customFormat="1">
      <c r="B18" s="389" t="s">
        <v>429</v>
      </c>
      <c r="C18" s="404"/>
      <c r="D18" s="176"/>
      <c r="E18" s="177">
        <f>MIN(E6:E16)</f>
        <v>1.8544000000000036</v>
      </c>
      <c r="F18" s="179"/>
      <c r="G18" s="177">
        <f>MIN(G6:G16)</f>
        <v>1.7962666666666618</v>
      </c>
      <c r="H18" s="179"/>
      <c r="I18" s="178">
        <f>MIN(I6:I16)</f>
        <v>1.6799999999999928</v>
      </c>
      <c r="J18" s="180"/>
      <c r="K18" s="178">
        <f>MIN(K6:K16)</f>
        <v>1.5952000000000002</v>
      </c>
      <c r="L18" s="180"/>
      <c r="M18" s="178">
        <f>MIN(M6:M16)</f>
        <v>1.4901333333333304</v>
      </c>
      <c r="N18" s="180"/>
      <c r="O18" s="178">
        <f>MIN(O6:O16)</f>
        <v>1.3685333333333345</v>
      </c>
      <c r="P18" s="180"/>
      <c r="Q18" s="178">
        <f>MIN(Q6:Q16)</f>
        <v>1.7045333333333343</v>
      </c>
      <c r="R18" s="180"/>
      <c r="S18" s="178">
        <f>MIN(S6:S16)</f>
        <v>1.1343999999999999</v>
      </c>
      <c r="T18" s="180"/>
    </row>
    <row r="19" spans="1:32" s="181" customFormat="1">
      <c r="B19" s="389" t="s">
        <v>430</v>
      </c>
      <c r="C19" s="404"/>
      <c r="D19" s="176"/>
      <c r="E19" s="177">
        <f>MAX(E6:E16)</f>
        <v>2.1018666666666705</v>
      </c>
      <c r="F19" s="179"/>
      <c r="G19" s="177">
        <f>MAX(G6:G16)</f>
        <v>2.4155184085247532</v>
      </c>
      <c r="H19" s="179"/>
      <c r="I19" s="178">
        <f>MAX(I6:I16)</f>
        <v>2.3013333333333268</v>
      </c>
      <c r="J19" s="180"/>
      <c r="K19" s="178">
        <f>MAX(K6:K16)</f>
        <v>2.1690666666666671</v>
      </c>
      <c r="L19" s="180"/>
      <c r="M19" s="178">
        <f>MAX(M6:M16)</f>
        <v>1.8835555555555525</v>
      </c>
      <c r="N19" s="180"/>
      <c r="O19" s="178">
        <f>MAX(O6:O16)</f>
        <v>2.1082666666666676</v>
      </c>
      <c r="P19" s="180"/>
      <c r="Q19" s="178">
        <f>MAX(Q6:Q16)</f>
        <v>2.3264000000000009</v>
      </c>
      <c r="R19" s="180"/>
      <c r="S19" s="178">
        <f>MAX(S6:S16)</f>
        <v>1.6783999999999994</v>
      </c>
      <c r="T19" s="180"/>
    </row>
    <row r="20" spans="1:32" s="181" customFormat="1" ht="13.8" thickBot="1">
      <c r="B20" s="390" t="s">
        <v>431</v>
      </c>
      <c r="C20" s="405"/>
      <c r="D20" s="182"/>
      <c r="E20" s="183">
        <f>E19-E18</f>
        <v>0.24746666666666695</v>
      </c>
      <c r="F20" s="184"/>
      <c r="G20" s="183">
        <f>G19-G18</f>
        <v>0.6192517418580914</v>
      </c>
      <c r="H20" s="184"/>
      <c r="I20" s="185">
        <f>I19-I18</f>
        <v>0.62133333333333396</v>
      </c>
      <c r="J20" s="186"/>
      <c r="K20" s="185">
        <f>K19-K18</f>
        <v>0.57386666666666697</v>
      </c>
      <c r="L20" s="186"/>
      <c r="M20" s="185">
        <f>M19-M18</f>
        <v>0.39342222222222212</v>
      </c>
      <c r="N20" s="186"/>
      <c r="O20" s="185">
        <f>O19-O18</f>
        <v>0.73973333333333313</v>
      </c>
      <c r="P20" s="186"/>
      <c r="Q20" s="185">
        <f>Q19-Q18</f>
        <v>0.62186666666666657</v>
      </c>
      <c r="R20" s="186"/>
      <c r="S20" s="185">
        <f>S19-S18</f>
        <v>0.54399999999999959</v>
      </c>
      <c r="T20" s="186"/>
    </row>
    <row r="21" spans="1:32" s="248" customFormat="1" ht="55.2" customHeight="1">
      <c r="B21" s="486" t="s">
        <v>558</v>
      </c>
      <c r="C21" s="486"/>
      <c r="D21" s="486"/>
      <c r="E21" s="486"/>
      <c r="F21" s="486"/>
      <c r="G21" s="486"/>
      <c r="H21" s="486"/>
      <c r="I21" s="486"/>
      <c r="J21" s="486"/>
      <c r="K21" s="486"/>
      <c r="L21" s="486"/>
      <c r="M21" s="486"/>
      <c r="N21" s="486"/>
      <c r="O21" s="486"/>
      <c r="P21" s="486"/>
      <c r="Q21" s="486"/>
      <c r="R21" s="486"/>
      <c r="S21" s="486"/>
      <c r="T21" s="486"/>
      <c r="AF21" s="248" t="s">
        <v>3</v>
      </c>
    </row>
    <row r="22" spans="1:32" s="166" customFormat="1" ht="30" customHeight="1" thickBot="1">
      <c r="B22" s="500" t="s">
        <v>568</v>
      </c>
      <c r="C22" s="500"/>
      <c r="D22" s="500"/>
      <c r="E22" s="500"/>
      <c r="F22" s="500"/>
      <c r="G22" s="500"/>
      <c r="H22" s="500"/>
      <c r="I22" s="500"/>
      <c r="J22" s="500"/>
      <c r="K22" s="500"/>
      <c r="L22" s="500"/>
      <c r="M22" s="500"/>
      <c r="N22" s="500"/>
      <c r="O22" s="500"/>
      <c r="P22" s="500"/>
      <c r="Q22" s="500"/>
      <c r="R22" s="500"/>
      <c r="S22" s="500"/>
      <c r="T22" s="500"/>
    </row>
    <row r="23" spans="1:32" ht="19.95" customHeight="1">
      <c r="B23" s="1" t="s">
        <v>0</v>
      </c>
      <c r="C23" s="462" t="s">
        <v>505</v>
      </c>
      <c r="D23" s="160" t="s">
        <v>21</v>
      </c>
      <c r="E23" s="477" t="s">
        <v>566</v>
      </c>
      <c r="F23" s="478"/>
      <c r="G23" s="478"/>
      <c r="H23" s="478"/>
      <c r="I23" s="478"/>
      <c r="J23" s="478"/>
      <c r="K23" s="478"/>
      <c r="L23" s="478"/>
      <c r="M23" s="478"/>
      <c r="N23" s="478"/>
      <c r="O23" s="478"/>
      <c r="P23" s="478"/>
      <c r="Q23" s="478"/>
      <c r="R23" s="478"/>
      <c r="S23" s="478"/>
      <c r="T23" s="479"/>
    </row>
    <row r="24" spans="1:32" ht="19.95" customHeight="1">
      <c r="B24" s="13"/>
      <c r="C24" s="162"/>
      <c r="D24" s="162"/>
      <c r="E24" s="480" t="s">
        <v>269</v>
      </c>
      <c r="F24" s="482"/>
      <c r="G24" s="482"/>
      <c r="H24" s="482"/>
      <c r="I24" s="482"/>
      <c r="J24" s="482"/>
      <c r="K24" s="482"/>
      <c r="L24" s="482"/>
      <c r="M24" s="480" t="s">
        <v>81</v>
      </c>
      <c r="N24" s="482"/>
      <c r="O24" s="482"/>
      <c r="P24" s="482"/>
      <c r="Q24" s="482"/>
      <c r="R24" s="482"/>
      <c r="S24" s="482"/>
      <c r="T24" s="501"/>
    </row>
    <row r="25" spans="1:32" ht="19.8" customHeight="1" thickBot="1">
      <c r="B25" s="2"/>
      <c r="C25" s="161"/>
      <c r="D25" s="161"/>
      <c r="E25" s="480" t="s">
        <v>428</v>
      </c>
      <c r="F25" s="481"/>
      <c r="G25" s="482" t="s">
        <v>427</v>
      </c>
      <c r="H25" s="481"/>
      <c r="I25" s="482" t="s">
        <v>426</v>
      </c>
      <c r="J25" s="481"/>
      <c r="K25" s="482" t="s">
        <v>425</v>
      </c>
      <c r="L25" s="481"/>
      <c r="M25" s="480" t="s">
        <v>428</v>
      </c>
      <c r="N25" s="481"/>
      <c r="O25" s="482" t="s">
        <v>427</v>
      </c>
      <c r="P25" s="481"/>
      <c r="Q25" s="482" t="s">
        <v>426</v>
      </c>
      <c r="R25" s="481"/>
      <c r="S25" s="482" t="s">
        <v>425</v>
      </c>
      <c r="T25" s="484"/>
    </row>
    <row r="26" spans="1:32" s="181" customFormat="1">
      <c r="B26" s="391" t="s">
        <v>448</v>
      </c>
      <c r="C26" s="406"/>
      <c r="D26" s="188"/>
      <c r="E26" s="244"/>
      <c r="F26" s="189"/>
      <c r="G26" s="244"/>
      <c r="H26" s="189"/>
      <c r="I26" s="245"/>
      <c r="J26" s="190"/>
      <c r="K26" s="245"/>
      <c r="L26" s="190"/>
      <c r="M26" s="245"/>
      <c r="N26" s="190"/>
      <c r="O26" s="245"/>
      <c r="P26" s="190"/>
      <c r="Q26" s="245"/>
      <c r="R26" s="190"/>
      <c r="S26" s="245"/>
      <c r="T26" s="190"/>
    </row>
    <row r="27" spans="1:32">
      <c r="A27" s="3" t="s">
        <v>316</v>
      </c>
      <c r="B27" s="339" t="s">
        <v>266</v>
      </c>
      <c r="C27" s="164" t="s">
        <v>24</v>
      </c>
      <c r="D27" s="165" t="s">
        <v>87</v>
      </c>
      <c r="E27" s="258">
        <v>1.5480888888888937</v>
      </c>
      <c r="F27" s="168" t="s">
        <v>528</v>
      </c>
      <c r="G27" s="258">
        <v>1.5231999999999954</v>
      </c>
      <c r="H27" s="168" t="s">
        <v>145</v>
      </c>
      <c r="I27" s="258">
        <v>1.6565333333333263</v>
      </c>
      <c r="J27" s="168" t="s">
        <v>399</v>
      </c>
      <c r="K27" s="258">
        <v>1.4645333333333348</v>
      </c>
      <c r="L27" s="168" t="s">
        <v>135</v>
      </c>
      <c r="M27" s="258">
        <v>1.048888888888881</v>
      </c>
      <c r="N27" s="168" t="s">
        <v>144</v>
      </c>
      <c r="O27" s="258">
        <v>0.87253333333333449</v>
      </c>
      <c r="P27" s="168" t="s">
        <v>252</v>
      </c>
      <c r="Q27" s="258">
        <v>1.1504000000000012</v>
      </c>
      <c r="R27" s="168" t="s">
        <v>155</v>
      </c>
      <c r="S27" s="258">
        <v>1.1237333333333326</v>
      </c>
      <c r="T27" s="323" t="s">
        <v>233</v>
      </c>
    </row>
    <row r="28" spans="1:32">
      <c r="A28" s="3" t="s">
        <v>328</v>
      </c>
      <c r="B28" s="340" t="s">
        <v>27</v>
      </c>
      <c r="C28" s="28" t="s">
        <v>24</v>
      </c>
      <c r="D28" s="29" t="s">
        <v>87</v>
      </c>
      <c r="E28" s="259">
        <v>1.9452444444444479</v>
      </c>
      <c r="F28" s="170" t="s">
        <v>230</v>
      </c>
      <c r="G28" s="259">
        <v>2.1631999999999958</v>
      </c>
      <c r="H28" s="170" t="s">
        <v>395</v>
      </c>
      <c r="I28" s="259">
        <v>1.9434666666666598</v>
      </c>
      <c r="J28" s="170" t="s">
        <v>240</v>
      </c>
      <c r="K28" s="259">
        <v>1.7290666666666674</v>
      </c>
      <c r="L28" s="170" t="s">
        <v>126</v>
      </c>
      <c r="M28" s="259">
        <v>1.3260786040893457</v>
      </c>
      <c r="N28" s="170" t="s">
        <v>230</v>
      </c>
      <c r="O28" s="259">
        <v>1.2613333333333343</v>
      </c>
      <c r="P28" s="170" t="s">
        <v>238</v>
      </c>
      <c r="Q28" s="259">
        <v>1.4357333333333342</v>
      </c>
      <c r="R28" s="170" t="s">
        <v>103</v>
      </c>
      <c r="S28" s="259">
        <v>1.271319063396255</v>
      </c>
      <c r="T28" s="324" t="s">
        <v>123</v>
      </c>
    </row>
    <row r="29" spans="1:32">
      <c r="A29" s="3" t="s">
        <v>302</v>
      </c>
      <c r="B29" s="339">
        <v>140760</v>
      </c>
      <c r="C29" s="164" t="s">
        <v>29</v>
      </c>
      <c r="D29" s="165" t="s">
        <v>87</v>
      </c>
      <c r="E29" s="258">
        <v>1.4698666666666718</v>
      </c>
      <c r="F29" s="168" t="s">
        <v>529</v>
      </c>
      <c r="G29" s="258">
        <v>1.476266666666662</v>
      </c>
      <c r="H29" s="168" t="s">
        <v>256</v>
      </c>
      <c r="I29" s="258">
        <v>1.8591999999999931</v>
      </c>
      <c r="J29" s="168" t="s">
        <v>378</v>
      </c>
      <c r="K29" s="258">
        <v>1.0741333333333343</v>
      </c>
      <c r="L29" s="168" t="s">
        <v>212</v>
      </c>
      <c r="M29" s="258">
        <v>0.90844444444443662</v>
      </c>
      <c r="N29" s="168" t="s">
        <v>258</v>
      </c>
      <c r="O29" s="258">
        <v>0.82240000000000091</v>
      </c>
      <c r="P29" s="168" t="s">
        <v>252</v>
      </c>
      <c r="Q29" s="258">
        <v>1.1216000000000013</v>
      </c>
      <c r="R29" s="168" t="s">
        <v>155</v>
      </c>
      <c r="S29" s="258">
        <v>0.78133333333333321</v>
      </c>
      <c r="T29" s="323" t="s">
        <v>250</v>
      </c>
    </row>
    <row r="30" spans="1:32">
      <c r="A30" s="3" t="s">
        <v>304</v>
      </c>
      <c r="B30" s="340">
        <v>140789</v>
      </c>
      <c r="C30" s="28" t="s">
        <v>29</v>
      </c>
      <c r="D30" s="29" t="s">
        <v>87</v>
      </c>
      <c r="E30" s="259">
        <v>1.5856000000000043</v>
      </c>
      <c r="F30" s="170" t="s">
        <v>406</v>
      </c>
      <c r="G30" s="259">
        <v>1.7146666666666621</v>
      </c>
      <c r="H30" s="170" t="s">
        <v>95</v>
      </c>
      <c r="I30" s="259">
        <v>1.8261333333333263</v>
      </c>
      <c r="J30" s="170" t="s">
        <v>378</v>
      </c>
      <c r="K30" s="259">
        <v>1.2160000000000011</v>
      </c>
      <c r="L30" s="170" t="s">
        <v>238</v>
      </c>
      <c r="M30" s="259">
        <v>0.9891968174718172</v>
      </c>
      <c r="N30" s="170" t="s">
        <v>250</v>
      </c>
      <c r="O30" s="259">
        <v>0.98826666666666751</v>
      </c>
      <c r="P30" s="170" t="s">
        <v>414</v>
      </c>
      <c r="Q30" s="259">
        <v>1.1434666666666673</v>
      </c>
      <c r="R30" s="170" t="s">
        <v>155</v>
      </c>
      <c r="S30" s="259">
        <v>0.9</v>
      </c>
      <c r="T30" s="324" t="s">
        <v>245</v>
      </c>
    </row>
    <row r="31" spans="1:32">
      <c r="A31" s="3" t="s">
        <v>309</v>
      </c>
      <c r="B31" s="339">
        <v>140797</v>
      </c>
      <c r="C31" s="164" t="s">
        <v>29</v>
      </c>
      <c r="D31" s="165" t="s">
        <v>87</v>
      </c>
      <c r="E31" s="258">
        <v>1.6142222222222269</v>
      </c>
      <c r="F31" s="168" t="s">
        <v>258</v>
      </c>
      <c r="G31" s="258">
        <v>1.6677333333333288</v>
      </c>
      <c r="H31" s="168" t="s">
        <v>95</v>
      </c>
      <c r="I31" s="258">
        <v>1.9871999999999932</v>
      </c>
      <c r="J31" s="168" t="s">
        <v>99</v>
      </c>
      <c r="K31" s="258">
        <v>1.1877333333333344</v>
      </c>
      <c r="L31" s="168" t="s">
        <v>151</v>
      </c>
      <c r="M31" s="258">
        <v>1.0094222222222142</v>
      </c>
      <c r="N31" s="168" t="s">
        <v>253</v>
      </c>
      <c r="O31" s="258">
        <v>0.97493333333333387</v>
      </c>
      <c r="P31" s="168" t="s">
        <v>258</v>
      </c>
      <c r="Q31" s="258">
        <v>1.1514666666666677</v>
      </c>
      <c r="R31" s="168" t="s">
        <v>155</v>
      </c>
      <c r="S31" s="258">
        <v>0.90186666666666615</v>
      </c>
      <c r="T31" s="323" t="s">
        <v>245</v>
      </c>
    </row>
    <row r="32" spans="1:32">
      <c r="A32" s="3" t="s">
        <v>307</v>
      </c>
      <c r="B32" s="340" t="s">
        <v>488</v>
      </c>
      <c r="C32" s="28" t="s">
        <v>29</v>
      </c>
      <c r="D32" s="29" t="s">
        <v>87</v>
      </c>
      <c r="E32" s="259">
        <v>1.6008888888888937</v>
      </c>
      <c r="F32" s="170" t="s">
        <v>357</v>
      </c>
      <c r="G32" s="259">
        <v>1.6074666666666622</v>
      </c>
      <c r="H32" s="170" t="s">
        <v>113</v>
      </c>
      <c r="I32" s="259">
        <v>1.7706666666666597</v>
      </c>
      <c r="J32" s="170" t="s">
        <v>376</v>
      </c>
      <c r="K32" s="259">
        <v>1.424533333333335</v>
      </c>
      <c r="L32" s="170" t="s">
        <v>148</v>
      </c>
      <c r="M32" s="259">
        <v>0.95964444444443608</v>
      </c>
      <c r="N32" s="170" t="s">
        <v>247</v>
      </c>
      <c r="O32" s="259">
        <v>0.90133333333333399</v>
      </c>
      <c r="P32" s="170" t="s">
        <v>259</v>
      </c>
      <c r="Q32" s="259">
        <v>1.1120000000000008</v>
      </c>
      <c r="R32" s="170" t="s">
        <v>155</v>
      </c>
      <c r="S32" s="259">
        <v>0.8655999999999997</v>
      </c>
      <c r="T32" s="324" t="s">
        <v>159</v>
      </c>
    </row>
    <row r="33" spans="1:20">
      <c r="A33" s="3" t="s">
        <v>301</v>
      </c>
      <c r="B33" s="339" t="s">
        <v>31</v>
      </c>
      <c r="C33" s="164" t="s">
        <v>29</v>
      </c>
      <c r="D33" s="165" t="s">
        <v>87</v>
      </c>
      <c r="E33" s="258">
        <v>1.6928000000000054</v>
      </c>
      <c r="F33" s="168" t="s">
        <v>151</v>
      </c>
      <c r="G33" s="258">
        <v>1.7471999999999952</v>
      </c>
      <c r="H33" s="168" t="s">
        <v>235</v>
      </c>
      <c r="I33" s="258">
        <v>1.8719999999999928</v>
      </c>
      <c r="J33" s="168" t="s">
        <v>378</v>
      </c>
      <c r="K33" s="258">
        <v>1.4592000000000014</v>
      </c>
      <c r="L33" s="168" t="s">
        <v>233</v>
      </c>
      <c r="M33" s="258">
        <v>0.9855245784388138</v>
      </c>
      <c r="N33" s="168" t="s">
        <v>250</v>
      </c>
      <c r="O33" s="258">
        <v>0.94092477729490342</v>
      </c>
      <c r="P33" s="168" t="s">
        <v>414</v>
      </c>
      <c r="Q33" s="258">
        <v>1.1733333333333336</v>
      </c>
      <c r="R33" s="168" t="s">
        <v>155</v>
      </c>
      <c r="S33" s="258">
        <v>0.83626666666666649</v>
      </c>
      <c r="T33" s="323" t="s">
        <v>249</v>
      </c>
    </row>
    <row r="34" spans="1:20">
      <c r="A34" s="3" t="s">
        <v>271</v>
      </c>
      <c r="B34" s="340" t="s">
        <v>51</v>
      </c>
      <c r="C34" s="28" t="s">
        <v>34</v>
      </c>
      <c r="D34" s="29" t="s">
        <v>87</v>
      </c>
      <c r="E34" s="259">
        <v>1.1788444444444486</v>
      </c>
      <c r="F34" s="170" t="s">
        <v>530</v>
      </c>
      <c r="G34" s="259">
        <v>1.325866666666661</v>
      </c>
      <c r="H34" s="170" t="s">
        <v>261</v>
      </c>
      <c r="I34" s="259">
        <v>1.2506666666666597</v>
      </c>
      <c r="J34" s="170" t="s">
        <v>242</v>
      </c>
      <c r="K34" s="259">
        <v>0.96000000000000085</v>
      </c>
      <c r="L34" s="170" t="s">
        <v>257</v>
      </c>
      <c r="M34" s="259">
        <v>0.62684444444443654</v>
      </c>
      <c r="N34" s="170" t="s">
        <v>242</v>
      </c>
      <c r="O34" s="259">
        <v>0.64960000000000018</v>
      </c>
      <c r="P34" s="170" t="s">
        <v>242</v>
      </c>
      <c r="Q34" s="259">
        <v>0.72106666666666741</v>
      </c>
      <c r="R34" s="170" t="s">
        <v>262</v>
      </c>
      <c r="S34" s="259">
        <v>0.5098666666666658</v>
      </c>
      <c r="T34" s="324" t="s">
        <v>210</v>
      </c>
    </row>
    <row r="35" spans="1:20">
      <c r="A35" s="3" t="s">
        <v>280</v>
      </c>
      <c r="B35" s="339" t="s">
        <v>433</v>
      </c>
      <c r="C35" s="164" t="s">
        <v>34</v>
      </c>
      <c r="D35" s="165" t="s">
        <v>87</v>
      </c>
      <c r="E35" s="258">
        <v>1.4259555555555599</v>
      </c>
      <c r="F35" s="168" t="s">
        <v>531</v>
      </c>
      <c r="G35" s="258">
        <v>1.5322666666666611</v>
      </c>
      <c r="H35" s="168" t="s">
        <v>139</v>
      </c>
      <c r="I35" s="258">
        <v>1.5402666666666596</v>
      </c>
      <c r="J35" s="168" t="s">
        <v>414</v>
      </c>
      <c r="K35" s="258">
        <v>1.2053333333333343</v>
      </c>
      <c r="L35" s="168" t="s">
        <v>238</v>
      </c>
      <c r="M35" s="258">
        <v>0.64533333333332554</v>
      </c>
      <c r="N35" s="168" t="s">
        <v>242</v>
      </c>
      <c r="O35" s="258">
        <v>0.66986666666666639</v>
      </c>
      <c r="P35" s="168" t="s">
        <v>242</v>
      </c>
      <c r="Q35" s="258">
        <v>0.73386666666666733</v>
      </c>
      <c r="R35" s="168" t="s">
        <v>262</v>
      </c>
      <c r="S35" s="258">
        <v>0.53226666666666644</v>
      </c>
      <c r="T35" s="323" t="s">
        <v>210</v>
      </c>
    </row>
    <row r="36" spans="1:20">
      <c r="A36" s="3" t="s">
        <v>295</v>
      </c>
      <c r="B36" s="340" t="s">
        <v>434</v>
      </c>
      <c r="C36" s="28" t="s">
        <v>34</v>
      </c>
      <c r="D36" s="29" t="s">
        <v>87</v>
      </c>
      <c r="E36" s="259">
        <v>1.6188444444444492</v>
      </c>
      <c r="F36" s="170" t="s">
        <v>258</v>
      </c>
      <c r="G36" s="259">
        <v>1.8058666666666623</v>
      </c>
      <c r="H36" s="170" t="s">
        <v>235</v>
      </c>
      <c r="I36" s="259">
        <v>1.7573333333333263</v>
      </c>
      <c r="J36" s="170" t="s">
        <v>376</v>
      </c>
      <c r="K36" s="259">
        <v>1.2933333333333343</v>
      </c>
      <c r="L36" s="170" t="s">
        <v>243</v>
      </c>
      <c r="M36" s="259">
        <v>0.77884444444443623</v>
      </c>
      <c r="N36" s="170" t="s">
        <v>258</v>
      </c>
      <c r="O36" s="259">
        <v>0.85440000000000071</v>
      </c>
      <c r="P36" s="170" t="s">
        <v>252</v>
      </c>
      <c r="Q36" s="259">
        <v>0.81440000000000112</v>
      </c>
      <c r="R36" s="170" t="s">
        <v>262</v>
      </c>
      <c r="S36" s="259">
        <v>0.66773333333333329</v>
      </c>
      <c r="T36" s="324" t="s">
        <v>210</v>
      </c>
    </row>
    <row r="37" spans="1:20">
      <c r="A37" s="3" t="s">
        <v>287</v>
      </c>
      <c r="B37" s="339" t="s">
        <v>439</v>
      </c>
      <c r="C37" s="164" t="s">
        <v>34</v>
      </c>
      <c r="D37" s="165" t="s">
        <v>87</v>
      </c>
      <c r="E37" s="258">
        <v>1.3600000000000052</v>
      </c>
      <c r="F37" s="168" t="s">
        <v>532</v>
      </c>
      <c r="G37" s="258">
        <v>1.5797333333333292</v>
      </c>
      <c r="H37" s="168" t="s">
        <v>98</v>
      </c>
      <c r="I37" s="258">
        <v>1.4805333333333259</v>
      </c>
      <c r="J37" s="168" t="s">
        <v>258</v>
      </c>
      <c r="K37" s="258">
        <v>1.0197333333333338</v>
      </c>
      <c r="L37" s="168" t="s">
        <v>212</v>
      </c>
      <c r="M37" s="258">
        <v>0.75288888888888017</v>
      </c>
      <c r="N37" s="168" t="s">
        <v>259</v>
      </c>
      <c r="O37" s="258">
        <v>0.7850666666666668</v>
      </c>
      <c r="P37" s="168" t="s">
        <v>232</v>
      </c>
      <c r="Q37" s="258">
        <v>0.84853333333333403</v>
      </c>
      <c r="R37" s="168" t="s">
        <v>262</v>
      </c>
      <c r="S37" s="258">
        <v>0.62506666666666622</v>
      </c>
      <c r="T37" s="323" t="s">
        <v>210</v>
      </c>
    </row>
    <row r="38" spans="1:20">
      <c r="A38" s="3" t="s">
        <v>274</v>
      </c>
      <c r="B38" s="340" t="s">
        <v>440</v>
      </c>
      <c r="C38" s="28" t="s">
        <v>34</v>
      </c>
      <c r="D38" s="29" t="s">
        <v>87</v>
      </c>
      <c r="E38" s="259">
        <v>1.1648000000000043</v>
      </c>
      <c r="F38" s="170" t="s">
        <v>530</v>
      </c>
      <c r="G38" s="259">
        <v>1.3311999999999939</v>
      </c>
      <c r="H38" s="170" t="s">
        <v>261</v>
      </c>
      <c r="I38" s="259">
        <v>1.2741333333333267</v>
      </c>
      <c r="J38" s="170" t="s">
        <v>242</v>
      </c>
      <c r="K38" s="259">
        <v>0.889066666666668</v>
      </c>
      <c r="L38" s="170" t="s">
        <v>263</v>
      </c>
      <c r="M38" s="259">
        <v>0.66648888888888125</v>
      </c>
      <c r="N38" s="170" t="s">
        <v>232</v>
      </c>
      <c r="O38" s="259">
        <v>0.6405333333333334</v>
      </c>
      <c r="P38" s="170" t="s">
        <v>242</v>
      </c>
      <c r="Q38" s="259">
        <v>0.85280000000000111</v>
      </c>
      <c r="R38" s="170" t="s">
        <v>262</v>
      </c>
      <c r="S38" s="259">
        <v>0.50613333333333266</v>
      </c>
      <c r="T38" s="324" t="s">
        <v>210</v>
      </c>
    </row>
    <row r="39" spans="1:20">
      <c r="A39" s="3" t="s">
        <v>277</v>
      </c>
      <c r="B39" s="339" t="s">
        <v>441</v>
      </c>
      <c r="C39" s="164" t="s">
        <v>34</v>
      </c>
      <c r="D39" s="165" t="s">
        <v>87</v>
      </c>
      <c r="E39" s="258">
        <v>1.207644444444449</v>
      </c>
      <c r="F39" s="168" t="s">
        <v>530</v>
      </c>
      <c r="G39" s="258">
        <v>1.4021333333333279</v>
      </c>
      <c r="H39" s="168" t="s">
        <v>261</v>
      </c>
      <c r="I39" s="258">
        <v>1.3466666666666598</v>
      </c>
      <c r="J39" s="168" t="s">
        <v>232</v>
      </c>
      <c r="K39" s="258">
        <v>0.87413333333333432</v>
      </c>
      <c r="L39" s="168" t="s">
        <v>263</v>
      </c>
      <c r="M39" s="258">
        <v>0.62417777777777039</v>
      </c>
      <c r="N39" s="168" t="s">
        <v>242</v>
      </c>
      <c r="O39" s="258">
        <v>0.70666666666666611</v>
      </c>
      <c r="P39" s="168" t="s">
        <v>232</v>
      </c>
      <c r="Q39" s="258">
        <v>0.6863999999999999</v>
      </c>
      <c r="R39" s="168" t="s">
        <v>262</v>
      </c>
      <c r="S39" s="258">
        <v>0.47946666666666626</v>
      </c>
      <c r="T39" s="323" t="s">
        <v>210</v>
      </c>
    </row>
    <row r="40" spans="1:20">
      <c r="A40" s="3" t="s">
        <v>283</v>
      </c>
      <c r="B40" s="340" t="s">
        <v>442</v>
      </c>
      <c r="C40" s="28" t="s">
        <v>34</v>
      </c>
      <c r="D40" s="29" t="s">
        <v>87</v>
      </c>
      <c r="E40" s="259">
        <v>1.2209777777777822</v>
      </c>
      <c r="F40" s="170" t="s">
        <v>530</v>
      </c>
      <c r="G40" s="259">
        <v>1.3354666666666613</v>
      </c>
      <c r="H40" s="170" t="s">
        <v>261</v>
      </c>
      <c r="I40" s="259">
        <v>1.4111999999999929</v>
      </c>
      <c r="J40" s="170" t="s">
        <v>252</v>
      </c>
      <c r="K40" s="259">
        <v>0.91626666666666789</v>
      </c>
      <c r="L40" s="170" t="s">
        <v>263</v>
      </c>
      <c r="M40" s="259">
        <v>0.61511111111110395</v>
      </c>
      <c r="N40" s="170" t="s">
        <v>242</v>
      </c>
      <c r="O40" s="259">
        <v>0.66080000000000005</v>
      </c>
      <c r="P40" s="170" t="s">
        <v>242</v>
      </c>
      <c r="Q40" s="259">
        <v>0.68160000000000043</v>
      </c>
      <c r="R40" s="170" t="s">
        <v>262</v>
      </c>
      <c r="S40" s="259">
        <v>0.50293333333333257</v>
      </c>
      <c r="T40" s="324" t="s">
        <v>210</v>
      </c>
    </row>
    <row r="41" spans="1:20">
      <c r="A41" s="3" t="s">
        <v>285</v>
      </c>
      <c r="B41" s="339" t="s">
        <v>86</v>
      </c>
      <c r="C41" s="164" t="s">
        <v>34</v>
      </c>
      <c r="D41" s="165" t="s">
        <v>87</v>
      </c>
      <c r="E41" s="258">
        <v>1.2625777777777829</v>
      </c>
      <c r="F41" s="168" t="s">
        <v>530</v>
      </c>
      <c r="G41" s="258">
        <v>1.3498666666666614</v>
      </c>
      <c r="H41" s="168" t="s">
        <v>261</v>
      </c>
      <c r="I41" s="258">
        <v>1.4165333333333265</v>
      </c>
      <c r="J41" s="168" t="s">
        <v>259</v>
      </c>
      <c r="K41" s="258">
        <v>1.0213333333333343</v>
      </c>
      <c r="L41" s="168" t="s">
        <v>212</v>
      </c>
      <c r="M41" s="258">
        <v>0.68711111111110357</v>
      </c>
      <c r="N41" s="168" t="s">
        <v>252</v>
      </c>
      <c r="O41" s="258">
        <v>0.66826666666666679</v>
      </c>
      <c r="P41" s="168" t="s">
        <v>242</v>
      </c>
      <c r="Q41" s="258">
        <v>0.70880000000000098</v>
      </c>
      <c r="R41" s="168" t="s">
        <v>262</v>
      </c>
      <c r="S41" s="258">
        <v>0.68426666666666658</v>
      </c>
      <c r="T41" s="323" t="s">
        <v>210</v>
      </c>
    </row>
    <row r="42" spans="1:20">
      <c r="A42" s="3" t="s">
        <v>308</v>
      </c>
      <c r="B42" s="340" t="s">
        <v>35</v>
      </c>
      <c r="C42" s="28" t="s">
        <v>34</v>
      </c>
      <c r="D42" s="29" t="s">
        <v>87</v>
      </c>
      <c r="E42" s="259">
        <v>1.8936888888888916</v>
      </c>
      <c r="F42" s="170" t="s">
        <v>423</v>
      </c>
      <c r="G42" s="259">
        <v>2.1599999999999953</v>
      </c>
      <c r="H42" s="170" t="s">
        <v>395</v>
      </c>
      <c r="I42" s="259">
        <v>2.0511999999999939</v>
      </c>
      <c r="J42" s="170" t="s">
        <v>203</v>
      </c>
      <c r="K42" s="259">
        <v>1.469866666666668</v>
      </c>
      <c r="L42" s="170" t="s">
        <v>135</v>
      </c>
      <c r="M42" s="259">
        <v>1.0264888888888801</v>
      </c>
      <c r="N42" s="170" t="s">
        <v>236</v>
      </c>
      <c r="O42" s="259">
        <v>1.0058666666666676</v>
      </c>
      <c r="P42" s="170" t="s">
        <v>414</v>
      </c>
      <c r="Q42" s="259">
        <v>1.1904000000000006</v>
      </c>
      <c r="R42" s="170" t="s">
        <v>143</v>
      </c>
      <c r="S42" s="259">
        <v>0.88319999999999976</v>
      </c>
      <c r="T42" s="324" t="s">
        <v>159</v>
      </c>
    </row>
    <row r="43" spans="1:20">
      <c r="A43" s="3" t="s">
        <v>293</v>
      </c>
      <c r="B43" s="339" t="s">
        <v>38</v>
      </c>
      <c r="C43" s="164" t="s">
        <v>523</v>
      </c>
      <c r="D43" s="165" t="s">
        <v>87</v>
      </c>
      <c r="E43" s="258">
        <v>1.4231111111111165</v>
      </c>
      <c r="F43" s="168" t="s">
        <v>533</v>
      </c>
      <c r="G43" s="258">
        <v>1.4682666666666617</v>
      </c>
      <c r="H43" s="168" t="s">
        <v>256</v>
      </c>
      <c r="I43" s="258">
        <v>1.6255999999999928</v>
      </c>
      <c r="J43" s="168" t="s">
        <v>244</v>
      </c>
      <c r="K43" s="258">
        <v>1.085866666666667</v>
      </c>
      <c r="L43" s="168" t="s">
        <v>212</v>
      </c>
      <c r="M43" s="258">
        <v>0.85066666666665847</v>
      </c>
      <c r="N43" s="168" t="s">
        <v>258</v>
      </c>
      <c r="O43" s="258">
        <v>0.76053333333333373</v>
      </c>
      <c r="P43" s="168" t="s">
        <v>232</v>
      </c>
      <c r="Q43" s="258">
        <v>1.018133333333334</v>
      </c>
      <c r="R43" s="168" t="s">
        <v>155</v>
      </c>
      <c r="S43" s="258">
        <v>0.71999999999999909</v>
      </c>
      <c r="T43" s="323" t="s">
        <v>255</v>
      </c>
    </row>
    <row r="44" spans="1:20">
      <c r="A44" s="3" t="s">
        <v>298</v>
      </c>
      <c r="B44" s="340" t="s">
        <v>33</v>
      </c>
      <c r="C44" s="28" t="s">
        <v>523</v>
      </c>
      <c r="D44" s="29" t="s">
        <v>87</v>
      </c>
      <c r="E44" s="259">
        <v>1.3585777777777828</v>
      </c>
      <c r="F44" s="170" t="s">
        <v>534</v>
      </c>
      <c r="G44" s="259">
        <v>1.3119999999999954</v>
      </c>
      <c r="H44" s="170" t="s">
        <v>261</v>
      </c>
      <c r="I44" s="259">
        <v>1.7151999999999927</v>
      </c>
      <c r="J44" s="170" t="s">
        <v>413</v>
      </c>
      <c r="K44" s="259">
        <v>1.1381333333333343</v>
      </c>
      <c r="L44" s="170" t="s">
        <v>247</v>
      </c>
      <c r="M44" s="259">
        <v>0.84959999999999203</v>
      </c>
      <c r="N44" s="170" t="s">
        <v>258</v>
      </c>
      <c r="O44" s="259">
        <v>0.75733333333333408</v>
      </c>
      <c r="P44" s="170" t="s">
        <v>232</v>
      </c>
      <c r="Q44" s="259">
        <v>1.0714666666666672</v>
      </c>
      <c r="R44" s="170" t="s">
        <v>155</v>
      </c>
      <c r="S44" s="259">
        <v>0.77333333333333298</v>
      </c>
      <c r="T44" s="324" t="s">
        <v>250</v>
      </c>
    </row>
    <row r="45" spans="1:20">
      <c r="A45" s="3" t="s">
        <v>288</v>
      </c>
      <c r="B45" s="339" t="s">
        <v>77</v>
      </c>
      <c r="C45" s="164" t="s">
        <v>37</v>
      </c>
      <c r="D45" s="165" t="s">
        <v>87</v>
      </c>
      <c r="E45" s="258">
        <v>1.4380778325039922</v>
      </c>
      <c r="F45" s="168" t="s">
        <v>533</v>
      </c>
      <c r="G45" s="258">
        <v>1.4735999999999956</v>
      </c>
      <c r="H45" s="168" t="s">
        <v>256</v>
      </c>
      <c r="I45" s="258">
        <v>1.577599999999993</v>
      </c>
      <c r="J45" s="168" t="s">
        <v>408</v>
      </c>
      <c r="K45" s="258">
        <v>1.2399981127834561</v>
      </c>
      <c r="L45" s="168" t="s">
        <v>243</v>
      </c>
      <c r="M45" s="258">
        <v>0.8254222222222134</v>
      </c>
      <c r="N45" s="168" t="s">
        <v>258</v>
      </c>
      <c r="O45" s="258">
        <v>0.78560000000000008</v>
      </c>
      <c r="P45" s="168" t="s">
        <v>232</v>
      </c>
      <c r="Q45" s="258">
        <v>0.95040000000000058</v>
      </c>
      <c r="R45" s="168" t="s">
        <v>155</v>
      </c>
      <c r="S45" s="258">
        <v>0.74026666666666596</v>
      </c>
      <c r="T45" s="323" t="s">
        <v>255</v>
      </c>
    </row>
    <row r="46" spans="1:20">
      <c r="A46" s="3" t="s">
        <v>303</v>
      </c>
      <c r="B46" s="340" t="s">
        <v>78</v>
      </c>
      <c r="C46" s="28" t="s">
        <v>37</v>
      </c>
      <c r="D46" s="29" t="s">
        <v>87</v>
      </c>
      <c r="E46" s="259">
        <v>1.3093333333333383</v>
      </c>
      <c r="F46" s="170" t="s">
        <v>535</v>
      </c>
      <c r="G46" s="259">
        <v>1.3877333333333284</v>
      </c>
      <c r="H46" s="170" t="s">
        <v>261</v>
      </c>
      <c r="I46" s="259">
        <v>1.4485333333333266</v>
      </c>
      <c r="J46" s="170" t="s">
        <v>259</v>
      </c>
      <c r="K46" s="259">
        <v>1.0917333333333339</v>
      </c>
      <c r="L46" s="170" t="s">
        <v>212</v>
      </c>
      <c r="M46" s="259">
        <v>0.8631111111111025</v>
      </c>
      <c r="N46" s="170" t="s">
        <v>258</v>
      </c>
      <c r="O46" s="259">
        <v>0.77013333333333289</v>
      </c>
      <c r="P46" s="170" t="s">
        <v>232</v>
      </c>
      <c r="Q46" s="259">
        <v>1.0826666666666673</v>
      </c>
      <c r="R46" s="170" t="s">
        <v>155</v>
      </c>
      <c r="S46" s="259">
        <v>0.73653333333333282</v>
      </c>
      <c r="T46" s="324" t="s">
        <v>255</v>
      </c>
    </row>
    <row r="47" spans="1:20" s="181" customFormat="1">
      <c r="B47" s="388" t="s">
        <v>1</v>
      </c>
      <c r="C47" s="403"/>
      <c r="D47" s="171"/>
      <c r="E47" s="172">
        <f>AVERAGE(E27:E46)</f>
        <v>1.4659572249585371</v>
      </c>
      <c r="F47" s="173"/>
      <c r="G47" s="172">
        <f>AVERAGE(G27:G46)</f>
        <v>1.5681866666666617</v>
      </c>
      <c r="H47" s="173"/>
      <c r="I47" s="174">
        <f>AVERAGE(I27:I46)</f>
        <v>1.6405333333333267</v>
      </c>
      <c r="J47" s="175"/>
      <c r="K47" s="174">
        <f>AVERAGE(K27:K46)</f>
        <v>1.1879999056391739</v>
      </c>
      <c r="L47" s="175"/>
      <c r="M47" s="174">
        <f>AVERAGE(M27:M46)</f>
        <v>0.85196444444443631</v>
      </c>
      <c r="N47" s="175"/>
      <c r="O47" s="174">
        <f>AVERAGE(O27:O46)</f>
        <v>0.82381957219807889</v>
      </c>
      <c r="P47" s="175"/>
      <c r="Q47" s="174">
        <f>AVERAGE(Q27:Q46)</f>
        <v>0.98242666666666734</v>
      </c>
      <c r="R47" s="175"/>
      <c r="S47" s="174">
        <f>AVERAGE(S27:S46)</f>
        <v>0.75205928650314557</v>
      </c>
      <c r="T47" s="322"/>
    </row>
    <row r="48" spans="1:20" s="181" customFormat="1">
      <c r="B48" s="389" t="s">
        <v>429</v>
      </c>
      <c r="C48" s="404"/>
      <c r="D48" s="176"/>
      <c r="E48" s="177">
        <f>MIN(E27:E46)</f>
        <v>1.1648000000000043</v>
      </c>
      <c r="F48" s="179"/>
      <c r="G48" s="177">
        <f>MIN(G27:G46)</f>
        <v>1.3119999999999954</v>
      </c>
      <c r="H48" s="179"/>
      <c r="I48" s="178">
        <f>MIN(I27:I46)</f>
        <v>1.2506666666666597</v>
      </c>
      <c r="J48" s="180"/>
      <c r="K48" s="178">
        <f>MIN(K27:K46)</f>
        <v>0.87413333333333432</v>
      </c>
      <c r="L48" s="180"/>
      <c r="M48" s="178">
        <f>MIN(M27:M46)</f>
        <v>0.61511111111110395</v>
      </c>
      <c r="N48" s="180"/>
      <c r="O48" s="178">
        <f>MIN(O27:O46)</f>
        <v>0.6405333333333334</v>
      </c>
      <c r="P48" s="180"/>
      <c r="Q48" s="178">
        <f>MIN(Q27:Q46)</f>
        <v>0.68160000000000043</v>
      </c>
      <c r="R48" s="180"/>
      <c r="S48" s="178">
        <f>MIN(S27:S46)</f>
        <v>0.47946666666666626</v>
      </c>
      <c r="T48" s="180"/>
    </row>
    <row r="49" spans="1:32" s="181" customFormat="1">
      <c r="B49" s="389" t="s">
        <v>430</v>
      </c>
      <c r="C49" s="404"/>
      <c r="D49" s="176"/>
      <c r="E49" s="177">
        <f>MAX(E27:E46)</f>
        <v>1.9452444444444479</v>
      </c>
      <c r="F49" s="179"/>
      <c r="G49" s="177">
        <f>MAX(G27:G46)</f>
        <v>2.1631999999999958</v>
      </c>
      <c r="H49" s="179"/>
      <c r="I49" s="178">
        <f>MAX(I27:I46)</f>
        <v>2.0511999999999939</v>
      </c>
      <c r="J49" s="180"/>
      <c r="K49" s="178">
        <f>MAX(K27:K46)</f>
        <v>1.7290666666666674</v>
      </c>
      <c r="L49" s="180"/>
      <c r="M49" s="178">
        <f>MAX(M27:M46)</f>
        <v>1.3260786040893457</v>
      </c>
      <c r="N49" s="180"/>
      <c r="O49" s="178">
        <f>MAX(O27:O46)</f>
        <v>1.2613333333333343</v>
      </c>
      <c r="P49" s="180"/>
      <c r="Q49" s="178">
        <f>MAX(Q27:Q46)</f>
        <v>1.4357333333333342</v>
      </c>
      <c r="R49" s="180"/>
      <c r="S49" s="178">
        <f>MAX(S27:S46)</f>
        <v>1.271319063396255</v>
      </c>
      <c r="T49" s="180"/>
    </row>
    <row r="50" spans="1:32" s="166" customFormat="1" ht="13.8" thickBot="1">
      <c r="B50" s="390" t="s">
        <v>431</v>
      </c>
      <c r="C50" s="405"/>
      <c r="D50" s="182"/>
      <c r="E50" s="183">
        <f>E49-E48</f>
        <v>0.78044444444444361</v>
      </c>
      <c r="F50" s="184"/>
      <c r="G50" s="183">
        <f>G49-G48</f>
        <v>0.8512000000000004</v>
      </c>
      <c r="H50" s="184"/>
      <c r="I50" s="185">
        <f>I49-I48</f>
        <v>0.80053333333333421</v>
      </c>
      <c r="J50" s="186"/>
      <c r="K50" s="185">
        <f>K49-K48</f>
        <v>0.8549333333333331</v>
      </c>
      <c r="L50" s="186"/>
      <c r="M50" s="185">
        <f>M49-M48</f>
        <v>0.7109674929782418</v>
      </c>
      <c r="N50" s="186"/>
      <c r="O50" s="185">
        <f>O49-O48</f>
        <v>0.62080000000000091</v>
      </c>
      <c r="P50" s="186"/>
      <c r="Q50" s="185">
        <f>Q49-Q48</f>
        <v>0.75413333333333377</v>
      </c>
      <c r="R50" s="186"/>
      <c r="S50" s="185">
        <f>S49-S48</f>
        <v>0.79185239672958874</v>
      </c>
      <c r="T50" s="186"/>
    </row>
    <row r="51" spans="1:32" s="248" customFormat="1" ht="55.2" customHeight="1">
      <c r="B51" s="486" t="s">
        <v>558</v>
      </c>
      <c r="C51" s="486"/>
      <c r="D51" s="486"/>
      <c r="E51" s="486"/>
      <c r="F51" s="486"/>
      <c r="G51" s="486"/>
      <c r="H51" s="486"/>
      <c r="I51" s="486"/>
      <c r="J51" s="486"/>
      <c r="K51" s="486"/>
      <c r="L51" s="486"/>
      <c r="M51" s="486"/>
      <c r="N51" s="486"/>
      <c r="O51" s="486"/>
      <c r="P51" s="486"/>
      <c r="Q51" s="486"/>
      <c r="R51" s="486"/>
      <c r="S51" s="486"/>
      <c r="T51" s="486"/>
      <c r="AF51" s="248" t="s">
        <v>3</v>
      </c>
    </row>
    <row r="52" spans="1:32" s="166" customFormat="1" ht="30" customHeight="1" thickBot="1">
      <c r="B52" s="500" t="s">
        <v>569</v>
      </c>
      <c r="C52" s="500"/>
      <c r="D52" s="500"/>
      <c r="E52" s="500"/>
      <c r="F52" s="500"/>
      <c r="G52" s="500"/>
      <c r="H52" s="500"/>
      <c r="I52" s="500"/>
      <c r="J52" s="500"/>
      <c r="K52" s="500"/>
      <c r="L52" s="500"/>
      <c r="M52" s="500"/>
      <c r="N52" s="500"/>
      <c r="O52" s="500"/>
      <c r="P52" s="500"/>
      <c r="Q52" s="500"/>
      <c r="R52" s="500"/>
      <c r="S52" s="500"/>
      <c r="T52" s="500"/>
    </row>
    <row r="53" spans="1:32" ht="19.95" customHeight="1">
      <c r="B53" s="1" t="s">
        <v>0</v>
      </c>
      <c r="C53" s="462" t="s">
        <v>505</v>
      </c>
      <c r="D53" s="160" t="s">
        <v>21</v>
      </c>
      <c r="E53" s="477" t="s">
        <v>566</v>
      </c>
      <c r="F53" s="478"/>
      <c r="G53" s="478"/>
      <c r="H53" s="478"/>
      <c r="I53" s="478"/>
      <c r="J53" s="478"/>
      <c r="K53" s="478"/>
      <c r="L53" s="478"/>
      <c r="M53" s="478"/>
      <c r="N53" s="478"/>
      <c r="O53" s="478"/>
      <c r="P53" s="478"/>
      <c r="Q53" s="478"/>
      <c r="R53" s="478"/>
      <c r="S53" s="478"/>
      <c r="T53" s="479"/>
    </row>
    <row r="54" spans="1:32" ht="19.95" customHeight="1">
      <c r="B54" s="13"/>
      <c r="C54" s="162"/>
      <c r="D54" s="162"/>
      <c r="E54" s="480" t="s">
        <v>269</v>
      </c>
      <c r="F54" s="482"/>
      <c r="G54" s="482"/>
      <c r="H54" s="482"/>
      <c r="I54" s="482"/>
      <c r="J54" s="482"/>
      <c r="K54" s="482"/>
      <c r="L54" s="482"/>
      <c r="M54" s="480" t="s">
        <v>81</v>
      </c>
      <c r="N54" s="482"/>
      <c r="O54" s="482"/>
      <c r="P54" s="482"/>
      <c r="Q54" s="482"/>
      <c r="R54" s="482"/>
      <c r="S54" s="482"/>
      <c r="T54" s="501"/>
    </row>
    <row r="55" spans="1:32" ht="19.8" customHeight="1" thickBot="1">
      <c r="B55" s="2"/>
      <c r="C55" s="161"/>
      <c r="D55" s="161"/>
      <c r="E55" s="480" t="s">
        <v>428</v>
      </c>
      <c r="F55" s="481"/>
      <c r="G55" s="482" t="s">
        <v>561</v>
      </c>
      <c r="H55" s="481"/>
      <c r="I55" s="482" t="s">
        <v>426</v>
      </c>
      <c r="J55" s="481"/>
      <c r="K55" s="482" t="s">
        <v>425</v>
      </c>
      <c r="L55" s="481"/>
      <c r="M55" s="480" t="s">
        <v>428</v>
      </c>
      <c r="N55" s="481"/>
      <c r="O55" s="482" t="s">
        <v>427</v>
      </c>
      <c r="P55" s="481"/>
      <c r="Q55" s="482" t="s">
        <v>426</v>
      </c>
      <c r="R55" s="481"/>
      <c r="S55" s="482" t="s">
        <v>425</v>
      </c>
      <c r="T55" s="484"/>
    </row>
    <row r="56" spans="1:32" s="166" customFormat="1">
      <c r="B56" s="392" t="s">
        <v>449</v>
      </c>
      <c r="C56" s="407"/>
      <c r="D56" s="194"/>
      <c r="E56" s="246"/>
      <c r="F56" s="195"/>
      <c r="G56" s="246"/>
      <c r="H56" s="195"/>
      <c r="I56" s="247"/>
      <c r="J56" s="196"/>
      <c r="K56" s="247"/>
      <c r="L56" s="196"/>
      <c r="M56" s="247"/>
      <c r="N56" s="196"/>
      <c r="O56" s="247"/>
      <c r="P56" s="196"/>
      <c r="Q56" s="247"/>
      <c r="R56" s="196"/>
      <c r="S56" s="247"/>
      <c r="T56" s="196"/>
    </row>
    <row r="57" spans="1:32">
      <c r="A57" s="3" t="s">
        <v>312</v>
      </c>
      <c r="B57" s="339" t="s">
        <v>268</v>
      </c>
      <c r="C57" s="164" t="s">
        <v>62</v>
      </c>
      <c r="D57" s="165" t="s">
        <v>88</v>
      </c>
      <c r="E57" s="258">
        <v>3.3096888888888927</v>
      </c>
      <c r="F57" s="168" t="s">
        <v>97</v>
      </c>
      <c r="G57" s="318">
        <v>4.0186666666666619</v>
      </c>
      <c r="H57" s="168" t="s">
        <v>97</v>
      </c>
      <c r="I57" s="258">
        <v>2.7978666666666592</v>
      </c>
      <c r="J57" s="168" t="s">
        <v>122</v>
      </c>
      <c r="K57" s="258">
        <v>3.1125333333333338</v>
      </c>
      <c r="L57" s="168" t="s">
        <v>170</v>
      </c>
      <c r="M57" s="258">
        <v>2.6456888888888859</v>
      </c>
      <c r="N57" s="168" t="s">
        <v>215</v>
      </c>
      <c r="O57" s="258">
        <v>2.9072000000000005</v>
      </c>
      <c r="P57" s="168" t="s">
        <v>222</v>
      </c>
      <c r="Q57" s="258">
        <v>2.6394666666666673</v>
      </c>
      <c r="R57" s="168" t="s">
        <v>128</v>
      </c>
      <c r="S57" s="258">
        <v>2.3903999999999996</v>
      </c>
      <c r="T57" s="323" t="s">
        <v>119</v>
      </c>
    </row>
    <row r="58" spans="1:32">
      <c r="A58" s="3" t="s">
        <v>321</v>
      </c>
      <c r="B58" s="340" t="s">
        <v>63</v>
      </c>
      <c r="C58" s="28" t="s">
        <v>62</v>
      </c>
      <c r="D58" s="29" t="s">
        <v>88</v>
      </c>
      <c r="E58" s="259">
        <v>2.596954148844123</v>
      </c>
      <c r="F58" s="170" t="s">
        <v>251</v>
      </c>
      <c r="G58" s="281">
        <v>2.9891184085247531</v>
      </c>
      <c r="H58" s="170" t="s">
        <v>223</v>
      </c>
      <c r="I58" s="259">
        <v>2.4746666666666597</v>
      </c>
      <c r="J58" s="170" t="s">
        <v>184</v>
      </c>
      <c r="K58" s="259">
        <v>2.3008000000000011</v>
      </c>
      <c r="L58" s="170" t="s">
        <v>395</v>
      </c>
      <c r="M58" s="259">
        <v>2.1306666666666634</v>
      </c>
      <c r="N58" s="170" t="s">
        <v>402</v>
      </c>
      <c r="O58" s="259">
        <v>2.136000000000001</v>
      </c>
      <c r="P58" s="170" t="s">
        <v>207</v>
      </c>
      <c r="Q58" s="259">
        <v>2.2016000000000009</v>
      </c>
      <c r="R58" s="170" t="s">
        <v>171</v>
      </c>
      <c r="S58" s="259">
        <v>2.0543999999999993</v>
      </c>
      <c r="T58" s="324" t="s">
        <v>184</v>
      </c>
    </row>
    <row r="59" spans="1:32">
      <c r="A59" s="3" t="s">
        <v>291</v>
      </c>
      <c r="B59" s="339" t="s">
        <v>64</v>
      </c>
      <c r="C59" s="164" t="s">
        <v>62</v>
      </c>
      <c r="D59" s="165" t="s">
        <v>88</v>
      </c>
      <c r="E59" s="258">
        <v>3.1160888888888931</v>
      </c>
      <c r="F59" s="168" t="s">
        <v>116</v>
      </c>
      <c r="G59" s="318">
        <v>4.0565333333333271</v>
      </c>
      <c r="H59" s="168" t="s">
        <v>97</v>
      </c>
      <c r="I59" s="258">
        <v>2.2197333333333265</v>
      </c>
      <c r="J59" s="168" t="s">
        <v>142</v>
      </c>
      <c r="K59" s="258">
        <v>3.072000000000001</v>
      </c>
      <c r="L59" s="168" t="s">
        <v>169</v>
      </c>
      <c r="M59" s="258">
        <v>2.4010666666666634</v>
      </c>
      <c r="N59" s="168" t="s">
        <v>536</v>
      </c>
      <c r="O59" s="258">
        <v>2.5989333333333344</v>
      </c>
      <c r="P59" s="168" t="s">
        <v>241</v>
      </c>
      <c r="Q59" s="258">
        <v>2.1925333333333339</v>
      </c>
      <c r="R59" s="168" t="s">
        <v>171</v>
      </c>
      <c r="S59" s="258">
        <v>2.4117333333333324</v>
      </c>
      <c r="T59" s="323" t="s">
        <v>213</v>
      </c>
    </row>
    <row r="60" spans="1:32">
      <c r="A60" s="3" t="s">
        <v>329</v>
      </c>
      <c r="B60" s="340" t="s">
        <v>65</v>
      </c>
      <c r="C60" s="28" t="s">
        <v>66</v>
      </c>
      <c r="D60" s="29" t="s">
        <v>88</v>
      </c>
      <c r="E60" s="281">
        <v>1.6336000000000042</v>
      </c>
      <c r="F60" s="170" t="s">
        <v>258</v>
      </c>
      <c r="G60" s="281" t="s">
        <v>537</v>
      </c>
      <c r="H60" s="170" t="s">
        <v>260</v>
      </c>
      <c r="I60" s="281">
        <v>1.6117333333333261</v>
      </c>
      <c r="J60" s="170" t="s">
        <v>244</v>
      </c>
      <c r="K60" s="281">
        <v>1.6554666666666673</v>
      </c>
      <c r="L60" s="170" t="s">
        <v>123</v>
      </c>
      <c r="M60" s="259">
        <v>2.2334233716503689</v>
      </c>
      <c r="N60" s="170" t="s">
        <v>225</v>
      </c>
      <c r="O60" s="281">
        <v>2.1729247772949027</v>
      </c>
      <c r="P60" s="170" t="s">
        <v>108</v>
      </c>
      <c r="Q60" s="281">
        <v>1.8026666666666669</v>
      </c>
      <c r="R60" s="170" t="s">
        <v>110</v>
      </c>
      <c r="S60" s="281">
        <v>2.7141190633962551</v>
      </c>
      <c r="T60" s="324" t="s">
        <v>197</v>
      </c>
    </row>
    <row r="61" spans="1:32">
      <c r="A61" s="3" t="s">
        <v>315</v>
      </c>
      <c r="B61" s="339" t="s">
        <v>331</v>
      </c>
      <c r="C61" s="164" t="s">
        <v>66</v>
      </c>
      <c r="D61" s="165" t="s">
        <v>88</v>
      </c>
      <c r="E61" s="258">
        <v>2.9826666666666704</v>
      </c>
      <c r="F61" s="168" t="s">
        <v>106</v>
      </c>
      <c r="G61" s="318">
        <v>3.467733333333328</v>
      </c>
      <c r="H61" s="168" t="s">
        <v>200</v>
      </c>
      <c r="I61" s="258">
        <v>2.8522666666666598</v>
      </c>
      <c r="J61" s="168" t="s">
        <v>128</v>
      </c>
      <c r="K61" s="258">
        <v>2.628000000000001</v>
      </c>
      <c r="L61" s="168" t="s">
        <v>124</v>
      </c>
      <c r="M61" s="258">
        <v>2.6606222222222193</v>
      </c>
      <c r="N61" s="168" t="s">
        <v>215</v>
      </c>
      <c r="O61" s="258">
        <v>3.077866666666667</v>
      </c>
      <c r="P61" s="168" t="s">
        <v>128</v>
      </c>
      <c r="Q61" s="258">
        <v>2.6122666666666672</v>
      </c>
      <c r="R61" s="168" t="s">
        <v>128</v>
      </c>
      <c r="S61" s="258">
        <v>2.2917333333333323</v>
      </c>
      <c r="T61" s="323" t="s">
        <v>192</v>
      </c>
    </row>
    <row r="62" spans="1:32">
      <c r="A62" s="3" t="s">
        <v>292</v>
      </c>
      <c r="B62" s="340" t="s">
        <v>67</v>
      </c>
      <c r="C62" s="28" t="s">
        <v>68</v>
      </c>
      <c r="D62" s="29" t="s">
        <v>88</v>
      </c>
      <c r="E62" s="259">
        <v>2.682400000000003</v>
      </c>
      <c r="F62" s="170" t="s">
        <v>403</v>
      </c>
      <c r="G62" s="281" t="s">
        <v>537</v>
      </c>
      <c r="H62" s="170" t="s">
        <v>260</v>
      </c>
      <c r="I62" s="259">
        <v>2.6085333333333258</v>
      </c>
      <c r="J62" s="170" t="s">
        <v>124</v>
      </c>
      <c r="K62" s="259">
        <v>2.7562666666666669</v>
      </c>
      <c r="L62" s="170" t="s">
        <v>222</v>
      </c>
      <c r="M62" s="259">
        <v>2.1377777777777749</v>
      </c>
      <c r="N62" s="170" t="s">
        <v>402</v>
      </c>
      <c r="O62" s="259">
        <v>2.1504000000000012</v>
      </c>
      <c r="P62" s="170" t="s">
        <v>207</v>
      </c>
      <c r="Q62" s="259">
        <v>2.3024000000000013</v>
      </c>
      <c r="R62" s="170" t="s">
        <v>228</v>
      </c>
      <c r="S62" s="259">
        <v>1.9605333333333326</v>
      </c>
      <c r="T62" s="324" t="s">
        <v>251</v>
      </c>
    </row>
    <row r="63" spans="1:32">
      <c r="A63" s="3" t="s">
        <v>297</v>
      </c>
      <c r="B63" s="339" t="s">
        <v>443</v>
      </c>
      <c r="C63" s="164" t="s">
        <v>68</v>
      </c>
      <c r="D63" s="165" t="s">
        <v>88</v>
      </c>
      <c r="E63" s="258">
        <v>2.8507000547262122</v>
      </c>
      <c r="F63" s="168" t="s">
        <v>241</v>
      </c>
      <c r="G63" s="318">
        <v>2.9597324272856875</v>
      </c>
      <c r="H63" s="168" t="s">
        <v>223</v>
      </c>
      <c r="I63" s="258">
        <v>2.7450666666666597</v>
      </c>
      <c r="J63" s="168" t="s">
        <v>222</v>
      </c>
      <c r="K63" s="258">
        <v>2.8848000000000003</v>
      </c>
      <c r="L63" s="168" t="s">
        <v>213</v>
      </c>
      <c r="M63" s="258">
        <v>2.1379555555555521</v>
      </c>
      <c r="N63" s="168" t="s">
        <v>402</v>
      </c>
      <c r="O63" s="258">
        <v>2.2624000000000009</v>
      </c>
      <c r="P63" s="168" t="s">
        <v>402</v>
      </c>
      <c r="Q63" s="258">
        <v>2.1461333333333337</v>
      </c>
      <c r="R63" s="168" t="s">
        <v>171</v>
      </c>
      <c r="S63" s="258">
        <v>2.0053333333333323</v>
      </c>
      <c r="T63" s="323" t="s">
        <v>184</v>
      </c>
    </row>
    <row r="64" spans="1:32">
      <c r="A64" s="3" t="s">
        <v>294</v>
      </c>
      <c r="B64" s="340" t="s">
        <v>69</v>
      </c>
      <c r="C64" s="28" t="s">
        <v>68</v>
      </c>
      <c r="D64" s="29" t="s">
        <v>88</v>
      </c>
      <c r="E64" s="259">
        <v>2.7763047619047652</v>
      </c>
      <c r="F64" s="170" t="s">
        <v>189</v>
      </c>
      <c r="G64" s="281" t="s">
        <v>537</v>
      </c>
      <c r="H64" s="170" t="s">
        <v>260</v>
      </c>
      <c r="I64" s="259">
        <v>2.9514666666666596</v>
      </c>
      <c r="J64" s="170" t="s">
        <v>169</v>
      </c>
      <c r="K64" s="259">
        <v>2.6357333333333344</v>
      </c>
      <c r="L64" s="170" t="s">
        <v>124</v>
      </c>
      <c r="M64" s="259">
        <v>2.2382222222222188</v>
      </c>
      <c r="N64" s="170" t="s">
        <v>225</v>
      </c>
      <c r="O64" s="259">
        <v>2.3914666666666671</v>
      </c>
      <c r="P64" s="170" t="s">
        <v>395</v>
      </c>
      <c r="Q64" s="259">
        <v>2.3312000000000008</v>
      </c>
      <c r="R64" s="170" t="s">
        <v>105</v>
      </c>
      <c r="S64" s="259">
        <v>1.9919999999999995</v>
      </c>
      <c r="T64" s="324" t="s">
        <v>96</v>
      </c>
    </row>
    <row r="65" spans="1:20">
      <c r="A65" s="3" t="s">
        <v>299</v>
      </c>
      <c r="B65" s="339" t="s">
        <v>332</v>
      </c>
      <c r="C65" s="164" t="s">
        <v>68</v>
      </c>
      <c r="D65" s="165" t="s">
        <v>88</v>
      </c>
      <c r="E65" s="258">
        <v>2.8029629629629658</v>
      </c>
      <c r="F65" s="168" t="s">
        <v>225</v>
      </c>
      <c r="G65" s="318" t="s">
        <v>537</v>
      </c>
      <c r="H65" s="168" t="s">
        <v>260</v>
      </c>
      <c r="I65" s="258">
        <v>3.0282666666666596</v>
      </c>
      <c r="J65" s="168" t="s">
        <v>170</v>
      </c>
      <c r="K65" s="258">
        <v>2.5968000000000009</v>
      </c>
      <c r="L65" s="168" t="s">
        <v>106</v>
      </c>
      <c r="M65" s="258">
        <v>2.2030814814814779</v>
      </c>
      <c r="N65" s="168" t="s">
        <v>225</v>
      </c>
      <c r="O65" s="258">
        <v>2.1623111111111117</v>
      </c>
      <c r="P65" s="168" t="s">
        <v>142</v>
      </c>
      <c r="Q65" s="258">
        <v>2.2869333333333337</v>
      </c>
      <c r="R65" s="168" t="s">
        <v>228</v>
      </c>
      <c r="S65" s="258">
        <v>2.1599999999999997</v>
      </c>
      <c r="T65" s="323" t="s">
        <v>136</v>
      </c>
    </row>
    <row r="66" spans="1:20">
      <c r="A66" s="3" t="s">
        <v>275</v>
      </c>
      <c r="B66" s="340" t="s">
        <v>444</v>
      </c>
      <c r="C66" s="28" t="s">
        <v>68</v>
      </c>
      <c r="D66" s="29" t="s">
        <v>88</v>
      </c>
      <c r="E66" s="259">
        <v>2.8172444444444475</v>
      </c>
      <c r="F66" s="170" t="s">
        <v>209</v>
      </c>
      <c r="G66" s="281">
        <v>2.890133333333329</v>
      </c>
      <c r="H66" s="170" t="s">
        <v>223</v>
      </c>
      <c r="I66" s="259">
        <v>2.8890666666666593</v>
      </c>
      <c r="J66" s="170" t="s">
        <v>128</v>
      </c>
      <c r="K66" s="259">
        <v>2.6725333333333339</v>
      </c>
      <c r="L66" s="170" t="s">
        <v>116</v>
      </c>
      <c r="M66" s="259">
        <v>2.1756444444444409</v>
      </c>
      <c r="N66" s="170" t="s">
        <v>189</v>
      </c>
      <c r="O66" s="259">
        <v>2.2421333333333342</v>
      </c>
      <c r="P66" s="170" t="s">
        <v>402</v>
      </c>
      <c r="Q66" s="259">
        <v>2.3178666666666676</v>
      </c>
      <c r="R66" s="170" t="s">
        <v>228</v>
      </c>
      <c r="S66" s="259">
        <v>1.966933333333333</v>
      </c>
      <c r="T66" s="324" t="s">
        <v>402</v>
      </c>
    </row>
    <row r="67" spans="1:20">
      <c r="A67" s="3" t="s">
        <v>311</v>
      </c>
      <c r="B67" s="339" t="s">
        <v>73</v>
      </c>
      <c r="C67" s="164" t="s">
        <v>68</v>
      </c>
      <c r="D67" s="165" t="s">
        <v>88</v>
      </c>
      <c r="E67" s="258">
        <v>2.7277333333333371</v>
      </c>
      <c r="F67" s="168" t="s">
        <v>189</v>
      </c>
      <c r="G67" s="318" t="s">
        <v>537</v>
      </c>
      <c r="H67" s="168"/>
      <c r="I67" s="258">
        <v>2.9055999999999584</v>
      </c>
      <c r="J67" s="168" t="s">
        <v>128</v>
      </c>
      <c r="K67" s="258">
        <v>2.5498666666667034</v>
      </c>
      <c r="L67" s="168" t="s">
        <v>241</v>
      </c>
      <c r="M67" s="258">
        <v>2.0453333333332835</v>
      </c>
      <c r="N67" s="168" t="s">
        <v>207</v>
      </c>
      <c r="O67" s="258">
        <v>2.0037333333333764</v>
      </c>
      <c r="P67" s="168" t="s">
        <v>120</v>
      </c>
      <c r="Q67" s="258">
        <v>2.2053333333333551</v>
      </c>
      <c r="R67" s="168" t="s">
        <v>171</v>
      </c>
      <c r="S67" s="258">
        <v>1.9269333333333061</v>
      </c>
      <c r="T67" s="323" t="s">
        <v>251</v>
      </c>
    </row>
    <row r="68" spans="1:20">
      <c r="A68" s="3" t="s">
        <v>324</v>
      </c>
      <c r="B68" s="340" t="s">
        <v>72</v>
      </c>
      <c r="C68" s="28" t="s">
        <v>70</v>
      </c>
      <c r="D68" s="29" t="s">
        <v>88</v>
      </c>
      <c r="E68" s="259">
        <v>2.2700190476190509</v>
      </c>
      <c r="F68" s="170" t="s">
        <v>145</v>
      </c>
      <c r="G68" s="281" t="s">
        <v>537</v>
      </c>
      <c r="H68" s="170" t="s">
        <v>260</v>
      </c>
      <c r="I68" s="259">
        <v>1.7258666666666598</v>
      </c>
      <c r="J68" s="170" t="s">
        <v>413</v>
      </c>
      <c r="K68" s="259">
        <v>2.6741333333333341</v>
      </c>
      <c r="L68" s="170" t="s">
        <v>116</v>
      </c>
      <c r="M68" s="259">
        <v>2.6373333333333302</v>
      </c>
      <c r="N68" s="170" t="s">
        <v>215</v>
      </c>
      <c r="O68" s="259">
        <v>2.8848000000000003</v>
      </c>
      <c r="P68" s="170" t="s">
        <v>116</v>
      </c>
      <c r="Q68" s="259">
        <v>2.445333333333334</v>
      </c>
      <c r="R68" s="170" t="s">
        <v>192</v>
      </c>
      <c r="S68" s="259">
        <v>2.5818666666666665</v>
      </c>
      <c r="T68" s="324" t="s">
        <v>358</v>
      </c>
    </row>
    <row r="69" spans="1:20">
      <c r="A69" s="3" t="s">
        <v>327</v>
      </c>
      <c r="B69" s="339" t="s">
        <v>80</v>
      </c>
      <c r="C69" s="164" t="s">
        <v>70</v>
      </c>
      <c r="D69" s="165" t="s">
        <v>88</v>
      </c>
      <c r="E69" s="258">
        <v>2.3421333333333365</v>
      </c>
      <c r="F69" s="168" t="s">
        <v>110</v>
      </c>
      <c r="G69" s="318" t="s">
        <v>537</v>
      </c>
      <c r="H69" s="168" t="s">
        <v>260</v>
      </c>
      <c r="I69" s="258">
        <v>2.0325333333333262</v>
      </c>
      <c r="J69" s="168" t="s">
        <v>203</v>
      </c>
      <c r="K69" s="258">
        <v>2.6517333333333344</v>
      </c>
      <c r="L69" s="168" t="s">
        <v>124</v>
      </c>
      <c r="M69" s="258">
        <v>2.921422222222219</v>
      </c>
      <c r="N69" s="168" t="s">
        <v>217</v>
      </c>
      <c r="O69" s="258">
        <v>3.465066666666667</v>
      </c>
      <c r="P69" s="168" t="s">
        <v>197</v>
      </c>
      <c r="Q69" s="258">
        <v>2.5600000000000009</v>
      </c>
      <c r="R69" s="168" t="s">
        <v>117</v>
      </c>
      <c r="S69" s="258">
        <v>2.7392000000000003</v>
      </c>
      <c r="T69" s="323" t="s">
        <v>191</v>
      </c>
    </row>
    <row r="70" spans="1:20">
      <c r="A70" s="3" t="s">
        <v>320</v>
      </c>
      <c r="B70" s="340" t="s">
        <v>71</v>
      </c>
      <c r="C70" s="28" t="s">
        <v>70</v>
      </c>
      <c r="D70" s="29" t="s">
        <v>88</v>
      </c>
      <c r="E70" s="259">
        <v>2.49786666666667</v>
      </c>
      <c r="F70" s="170" t="s">
        <v>100</v>
      </c>
      <c r="G70" s="281" t="s">
        <v>537</v>
      </c>
      <c r="H70" s="170" t="s">
        <v>260</v>
      </c>
      <c r="I70" s="259">
        <v>2.1471999999999931</v>
      </c>
      <c r="J70" s="170" t="s">
        <v>108</v>
      </c>
      <c r="K70" s="259">
        <v>2.8485333333333345</v>
      </c>
      <c r="L70" s="170" t="s">
        <v>128</v>
      </c>
      <c r="M70" s="259">
        <v>3.043022222222219</v>
      </c>
      <c r="N70" s="170" t="s">
        <v>183</v>
      </c>
      <c r="O70" s="259">
        <v>2.8320000000000007</v>
      </c>
      <c r="P70" s="170" t="s">
        <v>340</v>
      </c>
      <c r="Q70" s="259">
        <v>3.0368000000000004</v>
      </c>
      <c r="R70" s="170" t="s">
        <v>168</v>
      </c>
      <c r="S70" s="259">
        <v>3.260266666666666</v>
      </c>
      <c r="T70" s="324" t="s">
        <v>166</v>
      </c>
    </row>
    <row r="71" spans="1:20">
      <c r="A71" s="3" t="s">
        <v>325</v>
      </c>
      <c r="B71" s="339" t="s">
        <v>79</v>
      </c>
      <c r="C71" s="164" t="s">
        <v>70</v>
      </c>
      <c r="D71" s="165" t="s">
        <v>88</v>
      </c>
      <c r="E71" s="258">
        <v>2.2496000000000032</v>
      </c>
      <c r="F71" s="168" t="s">
        <v>149</v>
      </c>
      <c r="G71" s="318" t="s">
        <v>537</v>
      </c>
      <c r="H71" s="168" t="s">
        <v>260</v>
      </c>
      <c r="I71" s="258">
        <v>2.2101333333333262</v>
      </c>
      <c r="J71" s="168" t="s">
        <v>142</v>
      </c>
      <c r="K71" s="258">
        <v>2.2890666666666672</v>
      </c>
      <c r="L71" s="168" t="s">
        <v>395</v>
      </c>
      <c r="M71" s="258">
        <v>3.0254222222222191</v>
      </c>
      <c r="N71" s="168" t="s">
        <v>183</v>
      </c>
      <c r="O71" s="258">
        <v>3.7066666666666666</v>
      </c>
      <c r="P71" s="168" t="s">
        <v>214</v>
      </c>
      <c r="Q71" s="258">
        <v>2.7962666666666678</v>
      </c>
      <c r="R71" s="168" t="s">
        <v>127</v>
      </c>
      <c r="S71" s="258">
        <v>2.5733333333333333</v>
      </c>
      <c r="T71" s="323" t="s">
        <v>358</v>
      </c>
    </row>
    <row r="72" spans="1:20">
      <c r="A72" s="3" t="s">
        <v>273</v>
      </c>
      <c r="B72" s="340" t="s">
        <v>79</v>
      </c>
      <c r="C72" s="28" t="s">
        <v>40</v>
      </c>
      <c r="D72" s="29" t="s">
        <v>88</v>
      </c>
      <c r="E72" s="259">
        <v>3.2588444444444487</v>
      </c>
      <c r="F72" s="170" t="s">
        <v>183</v>
      </c>
      <c r="G72" s="281">
        <v>4.0399999999999956</v>
      </c>
      <c r="H72" s="170" t="s">
        <v>97</v>
      </c>
      <c r="I72" s="259">
        <v>2.5397333333333263</v>
      </c>
      <c r="J72" s="170" t="s">
        <v>136</v>
      </c>
      <c r="K72" s="259">
        <v>3.1968000000000005</v>
      </c>
      <c r="L72" s="170" t="s">
        <v>197</v>
      </c>
      <c r="M72" s="259">
        <v>2.6508444444444415</v>
      </c>
      <c r="N72" s="170" t="s">
        <v>215</v>
      </c>
      <c r="O72" s="259">
        <v>3.1637333333333353</v>
      </c>
      <c r="P72" s="170" t="s">
        <v>169</v>
      </c>
      <c r="Q72" s="259">
        <v>2.5936000000000003</v>
      </c>
      <c r="R72" s="170" t="s">
        <v>119</v>
      </c>
      <c r="S72" s="259">
        <v>2.1951999999999998</v>
      </c>
      <c r="T72" s="324" t="s">
        <v>179</v>
      </c>
    </row>
    <row r="73" spans="1:20">
      <c r="A73" s="3" t="s">
        <v>272</v>
      </c>
      <c r="B73" s="339" t="s">
        <v>41</v>
      </c>
      <c r="C73" s="164" t="s">
        <v>42</v>
      </c>
      <c r="D73" s="165" t="s">
        <v>88</v>
      </c>
      <c r="E73" s="258">
        <v>4.0717667213928816</v>
      </c>
      <c r="F73" s="168" t="s">
        <v>162</v>
      </c>
      <c r="G73" s="318">
        <v>4.4037324272856875</v>
      </c>
      <c r="H73" s="168" t="s">
        <v>168</v>
      </c>
      <c r="I73" s="258">
        <v>3.5306666666666606</v>
      </c>
      <c r="J73" s="168" t="s">
        <v>161</v>
      </c>
      <c r="K73" s="258">
        <v>4.3184000000000005</v>
      </c>
      <c r="L73" s="168" t="s">
        <v>162</v>
      </c>
      <c r="M73" s="258">
        <v>3.9167999999999967</v>
      </c>
      <c r="N73" s="168" t="s">
        <v>162</v>
      </c>
      <c r="O73" s="258">
        <v>4.2965333333333335</v>
      </c>
      <c r="P73" s="168" t="s">
        <v>162</v>
      </c>
      <c r="Q73" s="258">
        <v>3.5120000000000013</v>
      </c>
      <c r="R73" s="168" t="s">
        <v>161</v>
      </c>
      <c r="S73" s="258">
        <v>3.9418666666666651</v>
      </c>
      <c r="T73" s="323" t="s">
        <v>162</v>
      </c>
    </row>
    <row r="74" spans="1:20">
      <c r="A74" s="3" t="s">
        <v>282</v>
      </c>
      <c r="B74" s="340" t="s">
        <v>43</v>
      </c>
      <c r="C74" s="28" t="s">
        <v>42</v>
      </c>
      <c r="D74" s="29" t="s">
        <v>88</v>
      </c>
      <c r="E74" s="259">
        <v>4.0128000000000066</v>
      </c>
      <c r="F74" s="170" t="s">
        <v>162</v>
      </c>
      <c r="G74" s="281">
        <v>5.2933333333333294</v>
      </c>
      <c r="H74" s="170" t="s">
        <v>162</v>
      </c>
      <c r="I74" s="259">
        <v>3.6554666666666602</v>
      </c>
      <c r="J74" s="170" t="s">
        <v>162</v>
      </c>
      <c r="K74" s="259">
        <v>3.0896000000000012</v>
      </c>
      <c r="L74" s="170" t="s">
        <v>169</v>
      </c>
      <c r="M74" s="259">
        <v>3.4988444444444422</v>
      </c>
      <c r="N74" s="170" t="s">
        <v>163</v>
      </c>
      <c r="O74" s="259">
        <v>4.3135999999999992</v>
      </c>
      <c r="P74" s="170" t="s">
        <v>162</v>
      </c>
      <c r="Q74" s="259">
        <v>3.4992000000000019</v>
      </c>
      <c r="R74" s="170" t="s">
        <v>161</v>
      </c>
      <c r="S74" s="259">
        <v>2.6837333333333335</v>
      </c>
      <c r="T74" s="324" t="s">
        <v>197</v>
      </c>
    </row>
    <row r="75" spans="1:20">
      <c r="A75" s="3" t="s">
        <v>281</v>
      </c>
      <c r="B75" s="339" t="s">
        <v>44</v>
      </c>
      <c r="C75" s="164" t="s">
        <v>42</v>
      </c>
      <c r="D75" s="165" t="s">
        <v>88</v>
      </c>
      <c r="E75" s="258">
        <v>3.9962666666666715</v>
      </c>
      <c r="F75" s="168" t="s">
        <v>162</v>
      </c>
      <c r="G75" s="318">
        <v>4.7007999999999956</v>
      </c>
      <c r="H75" s="168" t="s">
        <v>176</v>
      </c>
      <c r="I75" s="258">
        <v>3.4298666666666602</v>
      </c>
      <c r="J75" s="168" t="s">
        <v>165</v>
      </c>
      <c r="K75" s="258">
        <v>3.8581333333333347</v>
      </c>
      <c r="L75" s="168" t="s">
        <v>161</v>
      </c>
      <c r="M75" s="258">
        <v>2.9911131413760854</v>
      </c>
      <c r="N75" s="168" t="s">
        <v>183</v>
      </c>
      <c r="O75" s="258">
        <v>2.7800176413855029</v>
      </c>
      <c r="P75" s="168" t="s">
        <v>106</v>
      </c>
      <c r="Q75" s="258">
        <v>3.2661691735281151</v>
      </c>
      <c r="R75" s="168" t="s">
        <v>214</v>
      </c>
      <c r="S75" s="258">
        <v>2.9317333333333329</v>
      </c>
      <c r="T75" s="323" t="s">
        <v>163</v>
      </c>
    </row>
    <row r="76" spans="1:20">
      <c r="A76" s="3" t="s">
        <v>296</v>
      </c>
      <c r="B76" s="340" t="s">
        <v>445</v>
      </c>
      <c r="C76" s="28" t="s">
        <v>42</v>
      </c>
      <c r="D76" s="29" t="s">
        <v>88</v>
      </c>
      <c r="E76" s="259">
        <v>3.8478222222222276</v>
      </c>
      <c r="F76" s="170" t="s">
        <v>165</v>
      </c>
      <c r="G76" s="281">
        <v>4.8981333333333295</v>
      </c>
      <c r="H76" s="170" t="s">
        <v>165</v>
      </c>
      <c r="I76" s="259">
        <v>3.5365333333333275</v>
      </c>
      <c r="J76" s="170" t="s">
        <v>161</v>
      </c>
      <c r="K76" s="259">
        <v>3.1088000000000005</v>
      </c>
      <c r="L76" s="170" t="s">
        <v>170</v>
      </c>
      <c r="M76" s="259">
        <v>3.5388444444444422</v>
      </c>
      <c r="N76" s="170" t="s">
        <v>166</v>
      </c>
      <c r="O76" s="259">
        <v>4.369600000000001</v>
      </c>
      <c r="P76" s="170" t="s">
        <v>162</v>
      </c>
      <c r="Q76" s="259">
        <v>3.8597333333333341</v>
      </c>
      <c r="R76" s="170" t="s">
        <v>162</v>
      </c>
      <c r="S76" s="259">
        <v>2.3871999999999991</v>
      </c>
      <c r="T76" s="324" t="s">
        <v>117</v>
      </c>
    </row>
    <row r="77" spans="1:20">
      <c r="A77" s="3" t="s">
        <v>289</v>
      </c>
      <c r="B77" s="339" t="s">
        <v>45</v>
      </c>
      <c r="C77" s="164" t="s">
        <v>42</v>
      </c>
      <c r="D77" s="165" t="s">
        <v>88</v>
      </c>
      <c r="E77" s="258">
        <v>3.8836888888888943</v>
      </c>
      <c r="F77" s="168" t="s">
        <v>161</v>
      </c>
      <c r="G77" s="318">
        <v>4.3813333333333286</v>
      </c>
      <c r="H77" s="168" t="s">
        <v>191</v>
      </c>
      <c r="I77" s="258">
        <v>3.6767999999999939</v>
      </c>
      <c r="J77" s="168" t="s">
        <v>162</v>
      </c>
      <c r="K77" s="258">
        <v>3.5929333333333346</v>
      </c>
      <c r="L77" s="168" t="s">
        <v>163</v>
      </c>
      <c r="M77" s="258">
        <v>3.4222222222222185</v>
      </c>
      <c r="N77" s="168" t="s">
        <v>214</v>
      </c>
      <c r="O77" s="258">
        <v>4.083733333333333</v>
      </c>
      <c r="P77" s="168" t="s">
        <v>161</v>
      </c>
      <c r="Q77" s="258">
        <v>3.3674666666666679</v>
      </c>
      <c r="R77" s="168" t="s">
        <v>165</v>
      </c>
      <c r="S77" s="258">
        <v>2.8154666666666666</v>
      </c>
      <c r="T77" s="323" t="s">
        <v>174</v>
      </c>
    </row>
    <row r="78" spans="1:20">
      <c r="A78" s="3" t="s">
        <v>300</v>
      </c>
      <c r="B78" s="340" t="s">
        <v>265</v>
      </c>
      <c r="C78" s="28" t="s">
        <v>46</v>
      </c>
      <c r="D78" s="29" t="s">
        <v>88</v>
      </c>
      <c r="E78" s="259">
        <v>3.8469333333333386</v>
      </c>
      <c r="F78" s="170" t="s">
        <v>165</v>
      </c>
      <c r="G78" s="281">
        <v>5.0682666666666627</v>
      </c>
      <c r="H78" s="170" t="s">
        <v>161</v>
      </c>
      <c r="I78" s="259">
        <v>3.1498666666666599</v>
      </c>
      <c r="J78" s="170" t="s">
        <v>173</v>
      </c>
      <c r="K78" s="259">
        <v>3.3226666666666675</v>
      </c>
      <c r="L78" s="170" t="s">
        <v>191</v>
      </c>
      <c r="M78" s="259">
        <v>3.2543999999999969</v>
      </c>
      <c r="N78" s="170" t="s">
        <v>173</v>
      </c>
      <c r="O78" s="259">
        <v>3.8944000000000001</v>
      </c>
      <c r="P78" s="170" t="s">
        <v>165</v>
      </c>
      <c r="Q78" s="259">
        <v>2.9472000000000005</v>
      </c>
      <c r="R78" s="170" t="s">
        <v>197</v>
      </c>
      <c r="S78" s="259">
        <v>2.9215999999999993</v>
      </c>
      <c r="T78" s="324" t="s">
        <v>163</v>
      </c>
    </row>
    <row r="79" spans="1:20">
      <c r="A79" s="3" t="s">
        <v>286</v>
      </c>
      <c r="B79" s="339" t="s">
        <v>48</v>
      </c>
      <c r="C79" s="164" t="s">
        <v>47</v>
      </c>
      <c r="D79" s="165" t="s">
        <v>88</v>
      </c>
      <c r="E79" s="258">
        <v>3.123555555555559</v>
      </c>
      <c r="F79" s="168" t="s">
        <v>217</v>
      </c>
      <c r="G79" s="318">
        <v>3.7119999999999953</v>
      </c>
      <c r="H79" s="168" t="s">
        <v>231</v>
      </c>
      <c r="I79" s="258">
        <v>3.0906666666666598</v>
      </c>
      <c r="J79" s="168" t="s">
        <v>173</v>
      </c>
      <c r="K79" s="258">
        <v>2.5680000000000009</v>
      </c>
      <c r="L79" s="168" t="s">
        <v>241</v>
      </c>
      <c r="M79" s="258">
        <v>2.7507555555555525</v>
      </c>
      <c r="N79" s="168" t="s">
        <v>223</v>
      </c>
      <c r="O79" s="258">
        <v>3.4224000000000006</v>
      </c>
      <c r="P79" s="168" t="s">
        <v>170</v>
      </c>
      <c r="Q79" s="258">
        <v>2.5392000000000006</v>
      </c>
      <c r="R79" s="168" t="s">
        <v>117</v>
      </c>
      <c r="S79" s="258">
        <v>2.2906666666666662</v>
      </c>
      <c r="T79" s="323" t="s">
        <v>192</v>
      </c>
    </row>
    <row r="80" spans="1:20">
      <c r="A80" s="3" t="s">
        <v>270</v>
      </c>
      <c r="B80" s="340" t="s">
        <v>335</v>
      </c>
      <c r="C80" s="28" t="s">
        <v>47</v>
      </c>
      <c r="D80" s="29" t="s">
        <v>88</v>
      </c>
      <c r="E80" s="259">
        <v>3.2471111111111162</v>
      </c>
      <c r="F80" s="170" t="s">
        <v>183</v>
      </c>
      <c r="G80" s="281">
        <v>4.0874666666666624</v>
      </c>
      <c r="H80" s="170" t="s">
        <v>127</v>
      </c>
      <c r="I80" s="259">
        <v>3.0837333333333268</v>
      </c>
      <c r="J80" s="170" t="s">
        <v>198</v>
      </c>
      <c r="K80" s="259">
        <v>2.5701333333333345</v>
      </c>
      <c r="L80" s="170" t="s">
        <v>241</v>
      </c>
      <c r="M80" s="259">
        <v>3.0865777777777743</v>
      </c>
      <c r="N80" s="170" t="s">
        <v>97</v>
      </c>
      <c r="O80" s="259">
        <v>3.6597333333333335</v>
      </c>
      <c r="P80" s="170" t="s">
        <v>214</v>
      </c>
      <c r="Q80" s="259">
        <v>2.9061333333333339</v>
      </c>
      <c r="R80" s="170" t="s">
        <v>197</v>
      </c>
      <c r="S80" s="259">
        <v>2.6938666666666666</v>
      </c>
      <c r="T80" s="324" t="s">
        <v>197</v>
      </c>
    </row>
    <row r="81" spans="1:32">
      <c r="A81" s="3" t="s">
        <v>284</v>
      </c>
      <c r="B81" s="339" t="s">
        <v>435</v>
      </c>
      <c r="C81" s="164" t="s">
        <v>47</v>
      </c>
      <c r="D81" s="165" t="s">
        <v>88</v>
      </c>
      <c r="E81" s="258">
        <v>3.2961777777777819</v>
      </c>
      <c r="F81" s="168" t="s">
        <v>97</v>
      </c>
      <c r="G81" s="318">
        <v>4.0165333333333288</v>
      </c>
      <c r="H81" s="168" t="s">
        <v>97</v>
      </c>
      <c r="I81" s="258">
        <v>3.3258666666666592</v>
      </c>
      <c r="J81" s="168" t="s">
        <v>164</v>
      </c>
      <c r="K81" s="258">
        <v>2.5461333333333349</v>
      </c>
      <c r="L81" s="168" t="s">
        <v>241</v>
      </c>
      <c r="M81" s="258">
        <v>2.9107555555555527</v>
      </c>
      <c r="N81" s="168" t="s">
        <v>217</v>
      </c>
      <c r="O81" s="258">
        <v>3.8725333333333332</v>
      </c>
      <c r="P81" s="168" t="s">
        <v>165</v>
      </c>
      <c r="Q81" s="258">
        <v>2.873600000000001</v>
      </c>
      <c r="R81" s="168" t="s">
        <v>197</v>
      </c>
      <c r="S81" s="258">
        <v>1.9861333333333324</v>
      </c>
      <c r="T81" s="323" t="s">
        <v>129</v>
      </c>
    </row>
    <row r="82" spans="1:32">
      <c r="A82" s="3" t="s">
        <v>276</v>
      </c>
      <c r="B82" s="340" t="s">
        <v>436</v>
      </c>
      <c r="C82" s="28" t="s">
        <v>47</v>
      </c>
      <c r="D82" s="29" t="s">
        <v>88</v>
      </c>
      <c r="E82" s="259">
        <v>3.5776000000000057</v>
      </c>
      <c r="F82" s="170" t="s">
        <v>191</v>
      </c>
      <c r="G82" s="281">
        <v>4.8325333333333287</v>
      </c>
      <c r="H82" s="170" t="s">
        <v>165</v>
      </c>
      <c r="I82" s="259">
        <v>3.0970666666666595</v>
      </c>
      <c r="J82" s="170" t="s">
        <v>173</v>
      </c>
      <c r="K82" s="259">
        <v>2.8032000000000012</v>
      </c>
      <c r="L82" s="170" t="s">
        <v>122</v>
      </c>
      <c r="M82" s="259">
        <v>3.3567999999999962</v>
      </c>
      <c r="N82" s="170" t="s">
        <v>168</v>
      </c>
      <c r="O82" s="259">
        <v>3.6128000000000009</v>
      </c>
      <c r="P82" s="170" t="s">
        <v>168</v>
      </c>
      <c r="Q82" s="259">
        <v>3.4954666666666676</v>
      </c>
      <c r="R82" s="170" t="s">
        <v>161</v>
      </c>
      <c r="S82" s="259">
        <v>2.9621333333333331</v>
      </c>
      <c r="T82" s="324" t="s">
        <v>163</v>
      </c>
    </row>
    <row r="83" spans="1:32" ht="12.75" customHeight="1">
      <c r="A83" s="3" t="s">
        <v>290</v>
      </c>
      <c r="B83" s="339" t="s">
        <v>50</v>
      </c>
      <c r="C83" s="164" t="s">
        <v>47</v>
      </c>
      <c r="D83" s="165" t="s">
        <v>88</v>
      </c>
      <c r="E83" s="258">
        <v>3.6211555555555588</v>
      </c>
      <c r="F83" s="168" t="s">
        <v>214</v>
      </c>
      <c r="G83" s="318">
        <v>4.1615999999999955</v>
      </c>
      <c r="H83" s="168" t="s">
        <v>102</v>
      </c>
      <c r="I83" s="258">
        <v>3.3226666666666596</v>
      </c>
      <c r="J83" s="168" t="s">
        <v>164</v>
      </c>
      <c r="K83" s="258">
        <v>3.3792000000000009</v>
      </c>
      <c r="L83" s="168" t="s">
        <v>214</v>
      </c>
      <c r="M83" s="258">
        <v>2.9774222222222195</v>
      </c>
      <c r="N83" s="168" t="s">
        <v>183</v>
      </c>
      <c r="O83" s="258">
        <v>3.5904000000000003</v>
      </c>
      <c r="P83" s="168" t="s">
        <v>168</v>
      </c>
      <c r="Q83" s="258">
        <v>2.7365333333333344</v>
      </c>
      <c r="R83" s="168" t="s">
        <v>169</v>
      </c>
      <c r="S83" s="258">
        <v>2.6053333333333328</v>
      </c>
      <c r="T83" s="323" t="s">
        <v>170</v>
      </c>
    </row>
    <row r="84" spans="1:32">
      <c r="A84" s="3" t="s">
        <v>278</v>
      </c>
      <c r="B84" s="340" t="s">
        <v>333</v>
      </c>
      <c r="C84" s="28" t="s">
        <v>47</v>
      </c>
      <c r="D84" s="29" t="s">
        <v>88</v>
      </c>
      <c r="E84" s="259">
        <v>3.4615111111111165</v>
      </c>
      <c r="F84" s="170" t="s">
        <v>102</v>
      </c>
      <c r="G84" s="281">
        <v>4.3626666666666623</v>
      </c>
      <c r="H84" s="170" t="s">
        <v>191</v>
      </c>
      <c r="I84" s="259">
        <v>3.4026666666666596</v>
      </c>
      <c r="J84" s="170" t="s">
        <v>176</v>
      </c>
      <c r="K84" s="259">
        <v>2.6192000000000011</v>
      </c>
      <c r="L84" s="170" t="s">
        <v>124</v>
      </c>
      <c r="M84" s="259">
        <v>3.2234666666666643</v>
      </c>
      <c r="N84" s="170" t="s">
        <v>197</v>
      </c>
      <c r="O84" s="259">
        <v>4.0714666666666668</v>
      </c>
      <c r="P84" s="170" t="s">
        <v>161</v>
      </c>
      <c r="Q84" s="259">
        <v>3.3594666666666679</v>
      </c>
      <c r="R84" s="170" t="s">
        <v>165</v>
      </c>
      <c r="S84" s="259">
        <v>2.2394666666666661</v>
      </c>
      <c r="T84" s="324" t="s">
        <v>179</v>
      </c>
    </row>
    <row r="85" spans="1:32" ht="12.75" customHeight="1">
      <c r="A85" s="3" t="s">
        <v>279</v>
      </c>
      <c r="B85" s="339" t="s">
        <v>334</v>
      </c>
      <c r="C85" s="164" t="s">
        <v>47</v>
      </c>
      <c r="D85" s="165" t="s">
        <v>88</v>
      </c>
      <c r="E85" s="258">
        <v>3.3288888888888932</v>
      </c>
      <c r="F85" s="168" t="s">
        <v>127</v>
      </c>
      <c r="G85" s="318">
        <v>4.0927999999999951</v>
      </c>
      <c r="H85" s="168" t="s">
        <v>102</v>
      </c>
      <c r="I85" s="258">
        <v>3.1663999999999932</v>
      </c>
      <c r="J85" s="168" t="s">
        <v>173</v>
      </c>
      <c r="K85" s="258">
        <v>2.7274666666666674</v>
      </c>
      <c r="L85" s="168" t="s">
        <v>222</v>
      </c>
      <c r="M85" s="258">
        <v>3.1523555555555527</v>
      </c>
      <c r="N85" s="168" t="s">
        <v>127</v>
      </c>
      <c r="O85" s="258">
        <v>3.84</v>
      </c>
      <c r="P85" s="168" t="s">
        <v>165</v>
      </c>
      <c r="Q85" s="258">
        <v>2.8560000000000008</v>
      </c>
      <c r="R85" s="168" t="s">
        <v>197</v>
      </c>
      <c r="S85" s="258">
        <v>2.7610666666666663</v>
      </c>
      <c r="T85" s="323" t="s">
        <v>191</v>
      </c>
    </row>
    <row r="86" spans="1:32" s="166" customFormat="1">
      <c r="B86" s="388" t="s">
        <v>1</v>
      </c>
      <c r="C86" s="403"/>
      <c r="D86" s="171"/>
      <c r="E86" s="172">
        <f>AVERAGE(E57:E85)</f>
        <v>3.1113822577664783</v>
      </c>
      <c r="F86" s="173"/>
      <c r="G86" s="172">
        <f>AVERAGE(G57:G85)</f>
        <v>4.1216558298214689</v>
      </c>
      <c r="H86" s="173"/>
      <c r="I86" s="172">
        <f>AVERAGE(I57:I85)</f>
        <v>2.8692413793103366</v>
      </c>
      <c r="J86" s="173"/>
      <c r="K86" s="172">
        <f>AVERAGE(K57:K85)</f>
        <v>2.8630666666666693</v>
      </c>
      <c r="L86" s="173"/>
      <c r="M86" s="174">
        <f>AVERAGE(M57:M85)</f>
        <v>2.8057891262473955</v>
      </c>
      <c r="N86" s="175"/>
      <c r="O86" s="172">
        <f>AVERAGE(O57:O85)</f>
        <v>3.1712018458548821</v>
      </c>
      <c r="P86" s="173"/>
      <c r="Q86" s="172">
        <f>AVERAGE(Q57:Q85)</f>
        <v>2.7478816956389016</v>
      </c>
      <c r="R86" s="173"/>
      <c r="S86" s="172">
        <f>AVERAGE(S57:S85)</f>
        <v>2.4980776688527433</v>
      </c>
      <c r="T86" s="325"/>
    </row>
    <row r="87" spans="1:32" s="166" customFormat="1">
      <c r="B87" s="389" t="s">
        <v>429</v>
      </c>
      <c r="C87" s="404"/>
      <c r="D87" s="176"/>
      <c r="E87" s="177">
        <f>MIN(E57:E85)</f>
        <v>1.6336000000000042</v>
      </c>
      <c r="F87" s="179"/>
      <c r="G87" s="177">
        <f>MIN(G57:G85)</f>
        <v>2.890133333333329</v>
      </c>
      <c r="H87" s="179"/>
      <c r="I87" s="177">
        <f>MIN(I57:I85)</f>
        <v>1.6117333333333261</v>
      </c>
      <c r="J87" s="179"/>
      <c r="K87" s="177">
        <f>MIN(K57:K85)</f>
        <v>1.6554666666666673</v>
      </c>
      <c r="L87" s="179"/>
      <c r="M87" s="178">
        <f>MIN(M57:M85)</f>
        <v>2.0453333333332835</v>
      </c>
      <c r="N87" s="180"/>
      <c r="O87" s="177">
        <f>MIN(O57:O85)</f>
        <v>2.0037333333333764</v>
      </c>
      <c r="P87" s="179"/>
      <c r="Q87" s="177">
        <f>MIN(Q57:Q85)</f>
        <v>1.8026666666666669</v>
      </c>
      <c r="R87" s="179"/>
      <c r="S87" s="177">
        <f>MIN(S57:S85)</f>
        <v>1.9269333333333061</v>
      </c>
      <c r="T87" s="179"/>
    </row>
    <row r="88" spans="1:32" s="166" customFormat="1">
      <c r="B88" s="389" t="s">
        <v>430</v>
      </c>
      <c r="C88" s="404"/>
      <c r="D88" s="176"/>
      <c r="E88" s="177">
        <f>MAX(E57:E85)</f>
        <v>4.0717667213928816</v>
      </c>
      <c r="F88" s="179"/>
      <c r="G88" s="177">
        <f>MAX(G57:G85)</f>
        <v>5.2933333333333294</v>
      </c>
      <c r="H88" s="179"/>
      <c r="I88" s="177">
        <f>MAX(I57:I85)</f>
        <v>3.6767999999999939</v>
      </c>
      <c r="J88" s="179"/>
      <c r="K88" s="177">
        <f>MAX(K57:K85)</f>
        <v>4.3184000000000005</v>
      </c>
      <c r="L88" s="179"/>
      <c r="M88" s="178">
        <f>MAX(M57:M85)</f>
        <v>3.9167999999999967</v>
      </c>
      <c r="N88" s="180"/>
      <c r="O88" s="177">
        <f>MAX(O57:O85)</f>
        <v>4.369600000000001</v>
      </c>
      <c r="P88" s="179"/>
      <c r="Q88" s="177">
        <f>MAX(Q57:Q85)</f>
        <v>3.8597333333333341</v>
      </c>
      <c r="R88" s="179"/>
      <c r="S88" s="177">
        <f>MAX(S57:S85)</f>
        <v>3.9418666666666651</v>
      </c>
      <c r="T88" s="179"/>
    </row>
    <row r="89" spans="1:32" s="166" customFormat="1" ht="13.8" thickBot="1">
      <c r="B89" s="390" t="s">
        <v>431</v>
      </c>
      <c r="C89" s="405"/>
      <c r="D89" s="182"/>
      <c r="E89" s="183">
        <f>E88-E87</f>
        <v>2.4381667213928777</v>
      </c>
      <c r="F89" s="184"/>
      <c r="G89" s="183">
        <f>G88-G87</f>
        <v>2.4032000000000004</v>
      </c>
      <c r="H89" s="184"/>
      <c r="I89" s="183">
        <f>I88-I87</f>
        <v>2.0650666666666675</v>
      </c>
      <c r="J89" s="184"/>
      <c r="K89" s="183">
        <f>K88-K87</f>
        <v>2.6629333333333332</v>
      </c>
      <c r="L89" s="184"/>
      <c r="M89" s="185">
        <f>M88-M87</f>
        <v>1.8714666666667132</v>
      </c>
      <c r="N89" s="186"/>
      <c r="O89" s="183">
        <f>O88-O87</f>
        <v>2.3658666666666246</v>
      </c>
      <c r="P89" s="184"/>
      <c r="Q89" s="183">
        <f>Q88-Q87</f>
        <v>2.0570666666666675</v>
      </c>
      <c r="R89" s="184"/>
      <c r="S89" s="183">
        <f>S88-S87</f>
        <v>2.0149333333333592</v>
      </c>
      <c r="T89" s="184"/>
    </row>
    <row r="90" spans="1:32" s="248" customFormat="1" ht="65.400000000000006" customHeight="1">
      <c r="B90" s="486" t="s">
        <v>562</v>
      </c>
      <c r="C90" s="486"/>
      <c r="D90" s="486"/>
      <c r="E90" s="486"/>
      <c r="F90" s="486"/>
      <c r="G90" s="486"/>
      <c r="H90" s="486"/>
      <c r="I90" s="486"/>
      <c r="J90" s="486"/>
      <c r="K90" s="486"/>
      <c r="L90" s="486"/>
      <c r="M90" s="486"/>
      <c r="N90" s="486"/>
      <c r="O90" s="486"/>
      <c r="P90" s="486"/>
      <c r="Q90" s="486"/>
      <c r="R90" s="486"/>
      <c r="S90" s="486"/>
      <c r="T90" s="486"/>
      <c r="AF90" s="248" t="s">
        <v>3</v>
      </c>
    </row>
    <row r="91" spans="1:32" s="166" customFormat="1" ht="30" customHeight="1" thickBot="1">
      <c r="B91" s="499" t="s">
        <v>570</v>
      </c>
      <c r="C91" s="499"/>
      <c r="D91" s="499"/>
      <c r="E91" s="499"/>
      <c r="F91" s="499"/>
      <c r="G91" s="499"/>
      <c r="H91" s="499"/>
      <c r="I91" s="499"/>
      <c r="J91" s="499"/>
      <c r="K91" s="499"/>
      <c r="L91" s="499"/>
      <c r="M91" s="499"/>
      <c r="N91" s="499"/>
      <c r="O91" s="499"/>
      <c r="P91" s="499"/>
      <c r="Q91" s="499"/>
      <c r="R91" s="499"/>
      <c r="S91" s="499"/>
      <c r="T91" s="499"/>
    </row>
    <row r="92" spans="1:32" ht="19.95" customHeight="1">
      <c r="B92" s="1" t="s">
        <v>21</v>
      </c>
      <c r="C92" s="331"/>
      <c r="D92" s="332"/>
      <c r="E92" s="477" t="s">
        <v>566</v>
      </c>
      <c r="F92" s="478"/>
      <c r="G92" s="478"/>
      <c r="H92" s="478"/>
      <c r="I92" s="478"/>
      <c r="J92" s="478"/>
      <c r="K92" s="478"/>
      <c r="L92" s="478"/>
      <c r="M92" s="478"/>
      <c r="N92" s="478"/>
      <c r="O92" s="478"/>
      <c r="P92" s="478"/>
      <c r="Q92" s="478"/>
      <c r="R92" s="478"/>
      <c r="S92" s="478"/>
      <c r="T92" s="479"/>
    </row>
    <row r="93" spans="1:32" ht="19.95" customHeight="1">
      <c r="B93" s="13"/>
      <c r="C93" s="333"/>
      <c r="D93" s="334"/>
      <c r="E93" s="480" t="s">
        <v>269</v>
      </c>
      <c r="F93" s="482"/>
      <c r="G93" s="482"/>
      <c r="H93" s="482"/>
      <c r="I93" s="482"/>
      <c r="J93" s="482"/>
      <c r="K93" s="482"/>
      <c r="L93" s="482"/>
      <c r="M93" s="480" t="s">
        <v>81</v>
      </c>
      <c r="N93" s="482"/>
      <c r="O93" s="482"/>
      <c r="P93" s="482"/>
      <c r="Q93" s="482"/>
      <c r="R93" s="482"/>
      <c r="S93" s="482"/>
      <c r="T93" s="501"/>
    </row>
    <row r="94" spans="1:32" ht="19.8" customHeight="1" thickBot="1">
      <c r="B94" s="2"/>
      <c r="C94" s="336"/>
      <c r="D94" s="338"/>
      <c r="E94" s="480" t="s">
        <v>428</v>
      </c>
      <c r="F94" s="481"/>
      <c r="G94" s="482" t="s">
        <v>427</v>
      </c>
      <c r="H94" s="481"/>
      <c r="I94" s="482" t="s">
        <v>426</v>
      </c>
      <c r="J94" s="481"/>
      <c r="K94" s="482" t="s">
        <v>425</v>
      </c>
      <c r="L94" s="481"/>
      <c r="M94" s="480" t="s">
        <v>428</v>
      </c>
      <c r="N94" s="481"/>
      <c r="O94" s="482" t="s">
        <v>427</v>
      </c>
      <c r="P94" s="481"/>
      <c r="Q94" s="482" t="s">
        <v>426</v>
      </c>
      <c r="R94" s="481"/>
      <c r="S94" s="482" t="s">
        <v>425</v>
      </c>
      <c r="T94" s="484"/>
    </row>
    <row r="95" spans="1:32" s="6" customFormat="1">
      <c r="B95" s="393" t="s">
        <v>447</v>
      </c>
      <c r="C95" s="408"/>
      <c r="D95" s="408"/>
      <c r="E95" s="452"/>
      <c r="F95" s="453"/>
      <c r="G95" s="452"/>
      <c r="H95" s="453"/>
      <c r="I95" s="454"/>
      <c r="J95" s="455"/>
      <c r="K95" s="454"/>
      <c r="L95" s="455"/>
      <c r="M95" s="454"/>
      <c r="N95" s="455"/>
      <c r="O95" s="454"/>
      <c r="P95" s="455"/>
      <c r="Q95" s="454"/>
      <c r="R95" s="455"/>
      <c r="S95" s="454"/>
      <c r="T95" s="455"/>
    </row>
    <row r="96" spans="1:32" s="181" customFormat="1">
      <c r="B96" s="394" t="s">
        <v>1</v>
      </c>
      <c r="C96" s="409"/>
      <c r="D96" s="197"/>
      <c r="E96" s="198">
        <f>E17</f>
        <v>1.9670200741373478</v>
      </c>
      <c r="F96" s="209"/>
      <c r="G96" s="198">
        <f>G17</f>
        <v>2.128150158350731</v>
      </c>
      <c r="H96" s="209"/>
      <c r="I96" s="200">
        <f>I17</f>
        <v>1.9524848484848414</v>
      </c>
      <c r="J96" s="201"/>
      <c r="K96" s="200">
        <f>K17</f>
        <v>1.8180363636363643</v>
      </c>
      <c r="L96" s="201"/>
      <c r="M96" s="200">
        <f>M17</f>
        <v>1.6816889255149752</v>
      </c>
      <c r="N96" s="201"/>
      <c r="O96" s="200">
        <f>O17</f>
        <v>1.665646929205135</v>
      </c>
      <c r="P96" s="201"/>
      <c r="Q96" s="200">
        <f>Q17</f>
        <v>2.0109575757575766</v>
      </c>
      <c r="R96" s="201"/>
      <c r="S96" s="200">
        <f>S17</f>
        <v>1.3664206559258141</v>
      </c>
      <c r="T96" s="326"/>
    </row>
    <row r="97" spans="2:20" s="181" customFormat="1">
      <c r="B97" s="395" t="s">
        <v>429</v>
      </c>
      <c r="C97" s="410"/>
      <c r="D97" s="224"/>
      <c r="E97" s="233">
        <f>E18</f>
        <v>1.8544000000000036</v>
      </c>
      <c r="F97" s="231"/>
      <c r="G97" s="233">
        <f>G18</f>
        <v>1.7962666666666618</v>
      </c>
      <c r="H97" s="231"/>
      <c r="I97" s="228">
        <f>I18</f>
        <v>1.6799999999999928</v>
      </c>
      <c r="J97" s="232"/>
      <c r="K97" s="228">
        <f>K18</f>
        <v>1.5952000000000002</v>
      </c>
      <c r="L97" s="232"/>
      <c r="M97" s="228">
        <f>M18</f>
        <v>1.4901333333333304</v>
      </c>
      <c r="N97" s="232"/>
      <c r="O97" s="228">
        <f>O18</f>
        <v>1.3685333333333345</v>
      </c>
      <c r="P97" s="232"/>
      <c r="Q97" s="228">
        <f>Q18</f>
        <v>1.7045333333333343</v>
      </c>
      <c r="R97" s="232"/>
      <c r="S97" s="228">
        <f>S18</f>
        <v>1.1343999999999999</v>
      </c>
      <c r="T97" s="232"/>
    </row>
    <row r="98" spans="2:20" s="181" customFormat="1">
      <c r="B98" s="396" t="s">
        <v>430</v>
      </c>
      <c r="C98" s="411"/>
      <c r="D98" s="202"/>
      <c r="E98" s="208">
        <f>E19</f>
        <v>2.1018666666666705</v>
      </c>
      <c r="F98" s="206"/>
      <c r="G98" s="208">
        <f>G19</f>
        <v>2.4155184085247532</v>
      </c>
      <c r="H98" s="206"/>
      <c r="I98" s="204">
        <f>I19</f>
        <v>2.3013333333333268</v>
      </c>
      <c r="J98" s="207"/>
      <c r="K98" s="204">
        <f>K19</f>
        <v>2.1690666666666671</v>
      </c>
      <c r="L98" s="207"/>
      <c r="M98" s="204">
        <f>M19</f>
        <v>1.8835555555555525</v>
      </c>
      <c r="N98" s="207"/>
      <c r="O98" s="204">
        <f>O19</f>
        <v>2.1082666666666676</v>
      </c>
      <c r="P98" s="207"/>
      <c r="Q98" s="204">
        <f>Q19</f>
        <v>2.3264000000000009</v>
      </c>
      <c r="R98" s="207"/>
      <c r="S98" s="204">
        <f>S19</f>
        <v>1.6783999999999994</v>
      </c>
      <c r="T98" s="207"/>
    </row>
    <row r="99" spans="2:20" s="181" customFormat="1" ht="13.8" thickBot="1">
      <c r="B99" s="395" t="s">
        <v>431</v>
      </c>
      <c r="C99" s="410"/>
      <c r="D99" s="224"/>
      <c r="E99" s="234">
        <f>E20</f>
        <v>0.24746666666666695</v>
      </c>
      <c r="F99" s="231"/>
      <c r="G99" s="234">
        <f>G20</f>
        <v>0.6192517418580914</v>
      </c>
      <c r="H99" s="231"/>
      <c r="I99" s="235">
        <f>I20</f>
        <v>0.62133333333333396</v>
      </c>
      <c r="J99" s="232"/>
      <c r="K99" s="235">
        <f>K20</f>
        <v>0.57386666666666697</v>
      </c>
      <c r="L99" s="232"/>
      <c r="M99" s="235">
        <f>M20</f>
        <v>0.39342222222222212</v>
      </c>
      <c r="N99" s="232"/>
      <c r="O99" s="235">
        <f>O20</f>
        <v>0.73973333333333313</v>
      </c>
      <c r="P99" s="232"/>
      <c r="Q99" s="235">
        <f>Q20</f>
        <v>0.62186666666666657</v>
      </c>
      <c r="R99" s="232"/>
      <c r="S99" s="235">
        <f>S20</f>
        <v>0.54399999999999959</v>
      </c>
      <c r="T99" s="232"/>
    </row>
    <row r="100" spans="2:20" s="181" customFormat="1">
      <c r="B100" s="397" t="s">
        <v>448</v>
      </c>
      <c r="C100" s="412"/>
      <c r="D100" s="212"/>
      <c r="E100" s="220"/>
      <c r="F100" s="213"/>
      <c r="G100" s="220"/>
      <c r="H100" s="213"/>
      <c r="I100" s="221"/>
      <c r="J100" s="214"/>
      <c r="K100" s="221"/>
      <c r="L100" s="214"/>
      <c r="M100" s="221"/>
      <c r="N100" s="214"/>
      <c r="O100" s="221"/>
      <c r="P100" s="214"/>
      <c r="Q100" s="221"/>
      <c r="R100" s="214"/>
      <c r="S100" s="221"/>
      <c r="T100" s="214"/>
    </row>
    <row r="101" spans="2:20" s="181" customFormat="1">
      <c r="B101" s="394" t="s">
        <v>1</v>
      </c>
      <c r="C101" s="409"/>
      <c r="D101" s="197"/>
      <c r="E101" s="198">
        <f>E47</f>
        <v>1.4659572249585371</v>
      </c>
      <c r="F101" s="209"/>
      <c r="G101" s="198">
        <f>G47</f>
        <v>1.5681866666666617</v>
      </c>
      <c r="H101" s="209"/>
      <c r="I101" s="200">
        <f>I47</f>
        <v>1.6405333333333267</v>
      </c>
      <c r="J101" s="201"/>
      <c r="K101" s="200">
        <f>K47</f>
        <v>1.1879999056391739</v>
      </c>
      <c r="L101" s="201"/>
      <c r="M101" s="200">
        <f>M47</f>
        <v>0.85196444444443631</v>
      </c>
      <c r="N101" s="201"/>
      <c r="O101" s="200">
        <f>O47</f>
        <v>0.82381957219807889</v>
      </c>
      <c r="P101" s="201"/>
      <c r="Q101" s="200">
        <f>Q47</f>
        <v>0.98242666666666734</v>
      </c>
      <c r="R101" s="201"/>
      <c r="S101" s="200">
        <f>S47</f>
        <v>0.75205928650314557</v>
      </c>
      <c r="T101" s="326"/>
    </row>
    <row r="102" spans="2:20" s="181" customFormat="1">
      <c r="B102" s="395" t="s">
        <v>429</v>
      </c>
      <c r="C102" s="410"/>
      <c r="D102" s="224"/>
      <c r="E102" s="233">
        <f>E48</f>
        <v>1.1648000000000043</v>
      </c>
      <c r="F102" s="231"/>
      <c r="G102" s="233">
        <f>G48</f>
        <v>1.3119999999999954</v>
      </c>
      <c r="H102" s="231"/>
      <c r="I102" s="228">
        <f>I48</f>
        <v>1.2506666666666597</v>
      </c>
      <c r="J102" s="232"/>
      <c r="K102" s="228">
        <f>K48</f>
        <v>0.87413333333333432</v>
      </c>
      <c r="L102" s="232"/>
      <c r="M102" s="228">
        <f>M48</f>
        <v>0.61511111111110395</v>
      </c>
      <c r="N102" s="232"/>
      <c r="O102" s="228">
        <f>O48</f>
        <v>0.6405333333333334</v>
      </c>
      <c r="P102" s="232"/>
      <c r="Q102" s="228">
        <f>Q48</f>
        <v>0.68160000000000043</v>
      </c>
      <c r="R102" s="232"/>
      <c r="S102" s="228">
        <f>S48</f>
        <v>0.47946666666666626</v>
      </c>
      <c r="T102" s="232"/>
    </row>
    <row r="103" spans="2:20" s="181" customFormat="1">
      <c r="B103" s="396" t="s">
        <v>430</v>
      </c>
      <c r="C103" s="411"/>
      <c r="D103" s="202"/>
      <c r="E103" s="208">
        <f>E49</f>
        <v>1.9452444444444479</v>
      </c>
      <c r="F103" s="206"/>
      <c r="G103" s="208">
        <f>G49</f>
        <v>2.1631999999999958</v>
      </c>
      <c r="H103" s="206"/>
      <c r="I103" s="204">
        <f>I49</f>
        <v>2.0511999999999939</v>
      </c>
      <c r="J103" s="207"/>
      <c r="K103" s="204">
        <f>K49</f>
        <v>1.7290666666666674</v>
      </c>
      <c r="L103" s="207"/>
      <c r="M103" s="204">
        <f>M49</f>
        <v>1.3260786040893457</v>
      </c>
      <c r="N103" s="207"/>
      <c r="O103" s="204">
        <f>O49</f>
        <v>1.2613333333333343</v>
      </c>
      <c r="P103" s="207"/>
      <c r="Q103" s="204">
        <f>Q49</f>
        <v>1.4357333333333342</v>
      </c>
      <c r="R103" s="207"/>
      <c r="S103" s="204">
        <f>S49</f>
        <v>1.271319063396255</v>
      </c>
      <c r="T103" s="207"/>
    </row>
    <row r="104" spans="2:20" s="166" customFormat="1" ht="13.8" thickBot="1">
      <c r="B104" s="395" t="s">
        <v>431</v>
      </c>
      <c r="C104" s="410"/>
      <c r="D104" s="224"/>
      <c r="E104" s="234">
        <f>E50</f>
        <v>0.78044444444444361</v>
      </c>
      <c r="F104" s="231"/>
      <c r="G104" s="234">
        <f>G50</f>
        <v>0.8512000000000004</v>
      </c>
      <c r="H104" s="231"/>
      <c r="I104" s="235">
        <f>I50</f>
        <v>0.80053333333333421</v>
      </c>
      <c r="J104" s="232"/>
      <c r="K104" s="235">
        <f>K50</f>
        <v>0.8549333333333331</v>
      </c>
      <c r="L104" s="232"/>
      <c r="M104" s="235">
        <f>M50</f>
        <v>0.7109674929782418</v>
      </c>
      <c r="N104" s="232"/>
      <c r="O104" s="235">
        <f>O50</f>
        <v>0.62080000000000091</v>
      </c>
      <c r="P104" s="232"/>
      <c r="Q104" s="235">
        <f>Q50</f>
        <v>0.75413333333333377</v>
      </c>
      <c r="R104" s="232"/>
      <c r="S104" s="235">
        <f>S50</f>
        <v>0.79185239672958874</v>
      </c>
      <c r="T104" s="232"/>
    </row>
    <row r="105" spans="2:20" s="166" customFormat="1">
      <c r="B105" s="398" t="s">
        <v>449</v>
      </c>
      <c r="C105" s="413"/>
      <c r="D105" s="215"/>
      <c r="E105" s="222"/>
      <c r="F105" s="216"/>
      <c r="G105" s="222"/>
      <c r="H105" s="216"/>
      <c r="I105" s="223"/>
      <c r="J105" s="217"/>
      <c r="K105" s="223"/>
      <c r="L105" s="217"/>
      <c r="M105" s="223"/>
      <c r="N105" s="217"/>
      <c r="O105" s="223"/>
      <c r="P105" s="217"/>
      <c r="Q105" s="223"/>
      <c r="R105" s="217"/>
      <c r="S105" s="223"/>
      <c r="T105" s="217"/>
    </row>
    <row r="106" spans="2:20" s="166" customFormat="1">
      <c r="B106" s="394" t="s">
        <v>1</v>
      </c>
      <c r="C106" s="409"/>
      <c r="D106" s="197"/>
      <c r="E106" s="198">
        <f>E86</f>
        <v>3.1113822577664783</v>
      </c>
      <c r="F106" s="209"/>
      <c r="G106" s="198">
        <f>G86</f>
        <v>4.1216558298214689</v>
      </c>
      <c r="H106" s="209"/>
      <c r="I106" s="200">
        <f>I86</f>
        <v>2.8692413793103366</v>
      </c>
      <c r="J106" s="201"/>
      <c r="K106" s="200">
        <f>K86</f>
        <v>2.8630666666666693</v>
      </c>
      <c r="L106" s="201"/>
      <c r="M106" s="200">
        <f>M86</f>
        <v>2.8057891262473955</v>
      </c>
      <c r="N106" s="201"/>
      <c r="O106" s="200">
        <f>O86</f>
        <v>3.1712018458548821</v>
      </c>
      <c r="P106" s="201"/>
      <c r="Q106" s="200">
        <f>Q86</f>
        <v>2.7478816956389016</v>
      </c>
      <c r="R106" s="201"/>
      <c r="S106" s="200">
        <f>S86</f>
        <v>2.4980776688527433</v>
      </c>
      <c r="T106" s="326"/>
    </row>
    <row r="107" spans="2:20" s="166" customFormat="1">
      <c r="B107" s="395" t="s">
        <v>429</v>
      </c>
      <c r="C107" s="410"/>
      <c r="D107" s="224"/>
      <c r="E107" s="233">
        <f>E87</f>
        <v>1.6336000000000042</v>
      </c>
      <c r="F107" s="231"/>
      <c r="G107" s="233">
        <f>G87</f>
        <v>2.890133333333329</v>
      </c>
      <c r="H107" s="231"/>
      <c r="I107" s="228">
        <f>I87</f>
        <v>1.6117333333333261</v>
      </c>
      <c r="J107" s="232"/>
      <c r="K107" s="228">
        <f>K87</f>
        <v>1.6554666666666673</v>
      </c>
      <c r="L107" s="232"/>
      <c r="M107" s="228">
        <f>M87</f>
        <v>2.0453333333332835</v>
      </c>
      <c r="N107" s="232"/>
      <c r="O107" s="228">
        <f>O87</f>
        <v>2.0037333333333764</v>
      </c>
      <c r="P107" s="232"/>
      <c r="Q107" s="228">
        <f>Q87</f>
        <v>1.8026666666666669</v>
      </c>
      <c r="R107" s="232"/>
      <c r="S107" s="228">
        <f>S87</f>
        <v>1.9269333333333061</v>
      </c>
      <c r="T107" s="232"/>
    </row>
    <row r="108" spans="2:20" s="166" customFormat="1">
      <c r="B108" s="396" t="s">
        <v>430</v>
      </c>
      <c r="C108" s="411"/>
      <c r="D108" s="202"/>
      <c r="E108" s="208">
        <f>E88</f>
        <v>4.0717667213928816</v>
      </c>
      <c r="F108" s="206"/>
      <c r="G108" s="208">
        <f>G88</f>
        <v>5.2933333333333294</v>
      </c>
      <c r="H108" s="206"/>
      <c r="I108" s="204">
        <f>I88</f>
        <v>3.6767999999999939</v>
      </c>
      <c r="J108" s="207"/>
      <c r="K108" s="204">
        <f>K88</f>
        <v>4.3184000000000005</v>
      </c>
      <c r="L108" s="207"/>
      <c r="M108" s="204">
        <f>M88</f>
        <v>3.9167999999999967</v>
      </c>
      <c r="N108" s="207"/>
      <c r="O108" s="204">
        <f>O88</f>
        <v>4.369600000000001</v>
      </c>
      <c r="P108" s="207"/>
      <c r="Q108" s="204">
        <f>Q88</f>
        <v>3.8597333333333341</v>
      </c>
      <c r="R108" s="207"/>
      <c r="S108" s="204">
        <f>S88</f>
        <v>3.9418666666666651</v>
      </c>
      <c r="T108" s="207"/>
    </row>
    <row r="109" spans="2:20" s="166" customFormat="1" ht="13.8" thickBot="1">
      <c r="B109" s="399" t="s">
        <v>431</v>
      </c>
      <c r="C109" s="414"/>
      <c r="D109" s="236"/>
      <c r="E109" s="234">
        <f>E89</f>
        <v>2.4381667213928777</v>
      </c>
      <c r="F109" s="237"/>
      <c r="G109" s="234">
        <f>G89</f>
        <v>2.4032000000000004</v>
      </c>
      <c r="H109" s="237"/>
      <c r="I109" s="235">
        <f>I89</f>
        <v>2.0650666666666675</v>
      </c>
      <c r="J109" s="238"/>
      <c r="K109" s="235">
        <f>K89</f>
        <v>2.6629333333333332</v>
      </c>
      <c r="L109" s="238"/>
      <c r="M109" s="235">
        <f>M89</f>
        <v>1.8714666666667132</v>
      </c>
      <c r="N109" s="238"/>
      <c r="O109" s="235">
        <f>O89</f>
        <v>2.3658666666666246</v>
      </c>
      <c r="P109" s="238"/>
      <c r="Q109" s="235">
        <f>Q89</f>
        <v>2.0570666666666675</v>
      </c>
      <c r="R109" s="238"/>
      <c r="S109" s="235">
        <f>S89</f>
        <v>2.0149333333333592</v>
      </c>
      <c r="T109" s="238"/>
    </row>
    <row r="110" spans="2:20" s="166" customFormat="1" ht="13.2" customHeight="1">
      <c r="B110" s="400" t="s">
        <v>446</v>
      </c>
      <c r="C110" s="415"/>
      <c r="D110" s="239"/>
      <c r="E110" s="240"/>
      <c r="F110" s="241"/>
      <c r="G110" s="240"/>
      <c r="H110" s="241"/>
      <c r="I110" s="240"/>
      <c r="J110" s="241"/>
      <c r="K110" s="240"/>
      <c r="L110" s="241"/>
      <c r="M110" s="240"/>
      <c r="N110" s="241"/>
      <c r="O110" s="240"/>
      <c r="P110" s="241"/>
      <c r="Q110" s="240"/>
      <c r="R110" s="241"/>
      <c r="S110" s="240"/>
      <c r="T110" s="241"/>
    </row>
    <row r="111" spans="2:20" s="166" customFormat="1" ht="13.2" customHeight="1">
      <c r="B111" s="394" t="s">
        <v>1</v>
      </c>
      <c r="C111" s="409"/>
      <c r="D111" s="197"/>
      <c r="E111" s="198">
        <f>AVERAGE(E6:E16,E27:E46,E57:E85)</f>
        <v>2.3531075131651575</v>
      </c>
      <c r="F111" s="199"/>
      <c r="G111" s="198">
        <f>AVERAGE(G6:G16,G27:G46,G57:G85)</f>
        <v>2.6903235621886399</v>
      </c>
      <c r="H111" s="199"/>
      <c r="I111" s="200">
        <f>AVERAGE(I6:I16,I27:I46,I57:I85)</f>
        <v>2.2915999999999923</v>
      </c>
      <c r="J111" s="201"/>
      <c r="K111" s="200">
        <f>AVERAGE(K6:K16,K27:K46,K57:K85)</f>
        <v>2.1131221907686148</v>
      </c>
      <c r="L111" s="201"/>
      <c r="M111" s="200">
        <f>AVERAGE(M6:M16,M27:M46,M57:M85)</f>
        <v>1.9484291955121325</v>
      </c>
      <c r="N111" s="201"/>
      <c r="O111" s="200">
        <f>AVERAGE(O6:O16,O27:O46,O57:O85)</f>
        <v>2.1127226865834938</v>
      </c>
      <c r="P111" s="201"/>
      <c r="Q111" s="200">
        <f>AVERAGE(Q6:Q16,Q27:Q46,Q57:Q85)</f>
        <v>2.0242939306699141</v>
      </c>
      <c r="R111" s="201"/>
      <c r="S111" s="200">
        <f>AVERAGE(S6:S16,S27:S46,S57:S85)</f>
        <v>1.7086010890329399</v>
      </c>
      <c r="T111" s="326"/>
    </row>
    <row r="112" spans="2:20" s="166" customFormat="1" ht="13.2" customHeight="1">
      <c r="B112" s="395" t="s">
        <v>2</v>
      </c>
      <c r="C112" s="410"/>
      <c r="D112" s="224"/>
      <c r="E112" s="225">
        <v>0.1</v>
      </c>
      <c r="F112" s="226"/>
      <c r="G112" s="225">
        <v>0.3</v>
      </c>
      <c r="H112" s="226"/>
      <c r="I112" s="227">
        <v>2</v>
      </c>
      <c r="J112" s="227"/>
      <c r="K112" s="228">
        <v>5</v>
      </c>
      <c r="L112" s="227"/>
      <c r="M112" s="229">
        <v>0.3</v>
      </c>
      <c r="N112" s="230"/>
      <c r="O112" s="229">
        <v>0.7</v>
      </c>
      <c r="P112" s="230"/>
      <c r="Q112" s="227">
        <v>2</v>
      </c>
      <c r="R112" s="227"/>
      <c r="S112" s="228">
        <v>3</v>
      </c>
      <c r="T112" s="227"/>
    </row>
    <row r="113" spans="2:32" s="166" customFormat="1" ht="13.2" customHeight="1">
      <c r="B113" s="396" t="s">
        <v>429</v>
      </c>
      <c r="C113" s="411"/>
      <c r="D113" s="202"/>
      <c r="E113" s="203">
        <f>MIN(E6:E16,E27:E46,E57:E85)</f>
        <v>1.1648000000000043</v>
      </c>
      <c r="F113" s="206"/>
      <c r="G113" s="203">
        <f>MIN(G6:G16,G27:G46,G57:G85)</f>
        <v>1.3119999999999954</v>
      </c>
      <c r="H113" s="206"/>
      <c r="I113" s="205">
        <f>MIN(I6:I16,I27:I46,I57:I85)</f>
        <v>1.2506666666666597</v>
      </c>
      <c r="J113" s="207"/>
      <c r="K113" s="205">
        <f>MIN(K6:K16,K27:K46,K57:K85)</f>
        <v>0.87413333333333432</v>
      </c>
      <c r="L113" s="207"/>
      <c r="M113" s="205">
        <f>MIN(M6:M16,M27:M46,M57:M85)</f>
        <v>0.61511111111110395</v>
      </c>
      <c r="N113" s="207"/>
      <c r="O113" s="205">
        <f>MIN(O6:O16,O27:O46,O57:O85)</f>
        <v>0.6405333333333334</v>
      </c>
      <c r="P113" s="207"/>
      <c r="Q113" s="205">
        <f>MIN(Q6:Q16,Q27:Q46,Q57:Q85)</f>
        <v>0.68160000000000043</v>
      </c>
      <c r="R113" s="207"/>
      <c r="S113" s="205">
        <f>MIN(S6:S16,S27:S46,S57:S85)</f>
        <v>0.47946666666666626</v>
      </c>
      <c r="T113" s="207"/>
    </row>
    <row r="114" spans="2:32" s="166" customFormat="1" ht="13.2" customHeight="1">
      <c r="B114" s="395" t="s">
        <v>430</v>
      </c>
      <c r="C114" s="410"/>
      <c r="D114" s="224"/>
      <c r="E114" s="225">
        <f>MAX(E6:E16,E27:E46,E57:E85)</f>
        <v>4.0717667213928816</v>
      </c>
      <c r="F114" s="231"/>
      <c r="G114" s="225">
        <f>MAX(G6:G16,G27:G46,G57:G85)</f>
        <v>5.2933333333333294</v>
      </c>
      <c r="H114" s="231"/>
      <c r="I114" s="229">
        <f>MAX(I6:I16,I27:I46,I57:I85)</f>
        <v>3.6767999999999939</v>
      </c>
      <c r="J114" s="232"/>
      <c r="K114" s="229">
        <f>MAX(K6:K16,K27:K46,K57:K85)</f>
        <v>4.3184000000000005</v>
      </c>
      <c r="L114" s="232"/>
      <c r="M114" s="229">
        <f>MAX(M6:M16,M27:M46,M57:M85)</f>
        <v>3.9167999999999967</v>
      </c>
      <c r="N114" s="232"/>
      <c r="O114" s="229">
        <f>MAX(O6:O16,O27:O46,O57:O85)</f>
        <v>4.369600000000001</v>
      </c>
      <c r="P114" s="232"/>
      <c r="Q114" s="229">
        <f>MAX(Q6:Q16,Q27:Q46,Q57:Q85)</f>
        <v>3.8597333333333341</v>
      </c>
      <c r="R114" s="232"/>
      <c r="S114" s="229">
        <f>MAX(S6:S16,S27:S46,S57:S85)</f>
        <v>3.9418666666666651</v>
      </c>
      <c r="T114" s="232"/>
    </row>
    <row r="115" spans="2:32" s="166" customFormat="1" ht="13.2" customHeight="1" thickBot="1">
      <c r="B115" s="459" t="s">
        <v>431</v>
      </c>
      <c r="C115" s="460"/>
      <c r="D115" s="113"/>
      <c r="E115" s="253">
        <f>E114-E113</f>
        <v>2.9069667213928776</v>
      </c>
      <c r="F115" s="114"/>
      <c r="G115" s="253">
        <f>G114-G113</f>
        <v>3.9813333333333341</v>
      </c>
      <c r="H115" s="114"/>
      <c r="I115" s="254">
        <f>I114-I113</f>
        <v>2.4261333333333344</v>
      </c>
      <c r="J115" s="255"/>
      <c r="K115" s="254">
        <f>K114-K113</f>
        <v>3.4442666666666661</v>
      </c>
      <c r="L115" s="255"/>
      <c r="M115" s="254">
        <f>M114-M113</f>
        <v>3.3016888888888927</v>
      </c>
      <c r="N115" s="115"/>
      <c r="O115" s="254">
        <f>O114-O113</f>
        <v>3.7290666666666676</v>
      </c>
      <c r="P115" s="115"/>
      <c r="Q115" s="254">
        <f>Q114-Q113</f>
        <v>3.1781333333333337</v>
      </c>
      <c r="R115" s="255"/>
      <c r="S115" s="254">
        <f>S114-S113</f>
        <v>3.4623999999999988</v>
      </c>
      <c r="T115" s="255"/>
    </row>
    <row r="116" spans="2:32" s="248" customFormat="1" ht="13.2" customHeight="1">
      <c r="B116" s="486" t="s">
        <v>559</v>
      </c>
      <c r="C116" s="486"/>
      <c r="D116" s="486"/>
      <c r="E116" s="486"/>
      <c r="F116" s="486"/>
      <c r="G116" s="486"/>
      <c r="H116" s="486"/>
      <c r="I116" s="486"/>
      <c r="J116" s="486"/>
      <c r="K116" s="486"/>
      <c r="L116" s="486"/>
      <c r="M116" s="486"/>
      <c r="N116" s="486"/>
      <c r="O116" s="486"/>
      <c r="P116" s="486"/>
      <c r="Q116" s="486"/>
      <c r="R116" s="486"/>
      <c r="S116" s="486"/>
      <c r="T116" s="486"/>
      <c r="AF116" s="248" t="s">
        <v>3</v>
      </c>
    </row>
    <row r="117" spans="2:32">
      <c r="C117" s="252"/>
      <c r="D117" s="252"/>
      <c r="E117" s="251"/>
    </row>
    <row r="118" spans="2:32">
      <c r="C118" s="252"/>
      <c r="D118" s="252"/>
      <c r="E118" s="251"/>
    </row>
    <row r="119" spans="2:32">
      <c r="C119" s="252"/>
      <c r="D119" s="252"/>
      <c r="E119" s="251"/>
    </row>
    <row r="120" spans="2:32">
      <c r="C120" s="252"/>
      <c r="D120" s="252"/>
      <c r="E120" s="251"/>
    </row>
    <row r="121" spans="2:32">
      <c r="C121" s="252"/>
      <c r="D121" s="252"/>
      <c r="E121" s="251"/>
    </row>
    <row r="122" spans="2:32">
      <c r="C122" s="252"/>
      <c r="D122" s="252"/>
      <c r="E122" s="251"/>
    </row>
    <row r="123" spans="2:32">
      <c r="C123" s="252"/>
      <c r="D123" s="252"/>
      <c r="E123" s="251"/>
    </row>
    <row r="124" spans="2:32">
      <c r="C124" s="252"/>
      <c r="D124" s="252"/>
      <c r="E124" s="251"/>
    </row>
    <row r="125" spans="2:32">
      <c r="C125" s="252"/>
      <c r="D125" s="252"/>
      <c r="E125" s="251"/>
    </row>
    <row r="126" spans="2:32">
      <c r="C126" s="252"/>
      <c r="D126" s="252"/>
      <c r="E126" s="251"/>
    </row>
    <row r="127" spans="2:32">
      <c r="C127" s="252"/>
      <c r="D127" s="252"/>
      <c r="E127" s="251"/>
    </row>
    <row r="128" spans="2:32">
      <c r="C128" s="252"/>
      <c r="D128" s="252"/>
      <c r="E128" s="251"/>
    </row>
  </sheetData>
  <mergeCells count="52">
    <mergeCell ref="E92:T92"/>
    <mergeCell ref="Q94:R94"/>
    <mergeCell ref="S94:T94"/>
    <mergeCell ref="B116:T116"/>
    <mergeCell ref="E93:L93"/>
    <mergeCell ref="M93:T93"/>
    <mergeCell ref="E94:F94"/>
    <mergeCell ref="G94:H94"/>
    <mergeCell ref="I94:J94"/>
    <mergeCell ref="K94:L94"/>
    <mergeCell ref="M94:N94"/>
    <mergeCell ref="O94:P94"/>
    <mergeCell ref="O55:P55"/>
    <mergeCell ref="Q55:R55"/>
    <mergeCell ref="S55:T55"/>
    <mergeCell ref="B90:T90"/>
    <mergeCell ref="B91:T91"/>
    <mergeCell ref="E55:F55"/>
    <mergeCell ref="G55:H55"/>
    <mergeCell ref="I55:J55"/>
    <mergeCell ref="K55:L55"/>
    <mergeCell ref="M55:N55"/>
    <mergeCell ref="B51:T51"/>
    <mergeCell ref="B52:T52"/>
    <mergeCell ref="E53:T53"/>
    <mergeCell ref="E54:L54"/>
    <mergeCell ref="M54:T54"/>
    <mergeCell ref="E24:L24"/>
    <mergeCell ref="M24:T24"/>
    <mergeCell ref="E25:F25"/>
    <mergeCell ref="G25:H25"/>
    <mergeCell ref="I25:J25"/>
    <mergeCell ref="K25:L25"/>
    <mergeCell ref="M25:N25"/>
    <mergeCell ref="O25:P25"/>
    <mergeCell ref="Q25:R25"/>
    <mergeCell ref="S25:T25"/>
    <mergeCell ref="B21:T21"/>
    <mergeCell ref="B22:T22"/>
    <mergeCell ref="E23:T23"/>
    <mergeCell ref="E4:F4"/>
    <mergeCell ref="G4:H4"/>
    <mergeCell ref="I4:J4"/>
    <mergeCell ref="K4:L4"/>
    <mergeCell ref="M4:N4"/>
    <mergeCell ref="O4:P4"/>
    <mergeCell ref="B1:T1"/>
    <mergeCell ref="E2:T2"/>
    <mergeCell ref="E3:L3"/>
    <mergeCell ref="M3:T3"/>
    <mergeCell ref="Q4:R4"/>
    <mergeCell ref="S4:T4"/>
  </mergeCells>
  <conditionalFormatting sqref="I5">
    <cfRule type="containsBlanks" priority="382" stopIfTrue="1">
      <formula>LEN(TRIM(#REF!))=0</formula>
    </cfRule>
    <cfRule type="cellIs" dxfId="247" priority="383" operator="greaterThanOrEqual">
      <formula>#REF!</formula>
    </cfRule>
    <cfRule type="cellIs" dxfId="246" priority="384" operator="greaterThanOrEqual">
      <formula>#REF!</formula>
    </cfRule>
  </conditionalFormatting>
  <conditionalFormatting sqref="K5">
    <cfRule type="containsBlanks" priority="379" stopIfTrue="1">
      <formula>LEN(TRIM(#REF!))=0</formula>
    </cfRule>
    <cfRule type="cellIs" dxfId="245" priority="380" operator="greaterThanOrEqual">
      <formula>#REF!</formula>
    </cfRule>
    <cfRule type="cellIs" dxfId="244" priority="381" operator="greaterThanOrEqual">
      <formula>#REF!</formula>
    </cfRule>
  </conditionalFormatting>
  <conditionalFormatting sqref="E5">
    <cfRule type="containsBlanks" priority="376" stopIfTrue="1">
      <formula>LEN(TRIM(#REF!))=0</formula>
    </cfRule>
    <cfRule type="cellIs" dxfId="243" priority="377" operator="greaterThanOrEqual">
      <formula>#REF!</formula>
    </cfRule>
    <cfRule type="cellIs" dxfId="242" priority="378" operator="greaterThanOrEqual">
      <formula>#REF!</formula>
    </cfRule>
  </conditionalFormatting>
  <conditionalFormatting sqref="Q5">
    <cfRule type="containsBlanks" priority="373" stopIfTrue="1">
      <formula>LEN(TRIM(#REF!))=0</formula>
    </cfRule>
    <cfRule type="cellIs" dxfId="241" priority="374" operator="greaterThanOrEqual">
      <formula>#REF!</formula>
    </cfRule>
    <cfRule type="cellIs" dxfId="240" priority="375" operator="greaterThanOrEqual">
      <formula>#REF!</formula>
    </cfRule>
  </conditionalFormatting>
  <conditionalFormatting sqref="S5">
    <cfRule type="containsBlanks" priority="370" stopIfTrue="1">
      <formula>LEN(TRIM(#REF!))=0</formula>
    </cfRule>
    <cfRule type="cellIs" dxfId="239" priority="371" operator="greaterThanOrEqual">
      <formula>#REF!</formula>
    </cfRule>
    <cfRule type="cellIs" dxfId="238" priority="372" operator="greaterThanOrEqual">
      <formula>#REF!</formula>
    </cfRule>
  </conditionalFormatting>
  <conditionalFormatting sqref="M5">
    <cfRule type="containsBlanks" priority="367" stopIfTrue="1">
      <formula>LEN(TRIM(#REF!))=0</formula>
    </cfRule>
    <cfRule type="cellIs" dxfId="237" priority="368" operator="greaterThanOrEqual">
      <formula>#REF!</formula>
    </cfRule>
    <cfRule type="cellIs" dxfId="236" priority="369" operator="greaterThanOrEqual">
      <formula>#REF!</formula>
    </cfRule>
  </conditionalFormatting>
  <conditionalFormatting sqref="G5">
    <cfRule type="containsBlanks" priority="364" stopIfTrue="1">
      <formula>LEN(TRIM(#REF!))=0</formula>
    </cfRule>
    <cfRule type="cellIs" dxfId="235" priority="365" operator="greaterThanOrEqual">
      <formula>#REF!</formula>
    </cfRule>
    <cfRule type="cellIs" dxfId="234" priority="366" operator="greaterThanOrEqual">
      <formula>#REF!</formula>
    </cfRule>
  </conditionalFormatting>
  <conditionalFormatting sqref="O5">
    <cfRule type="containsBlanks" priority="361" stopIfTrue="1">
      <formula>LEN(TRIM(#REF!))=0</formula>
    </cfRule>
    <cfRule type="cellIs" dxfId="233" priority="362" operator="greaterThanOrEqual">
      <formula>#REF!</formula>
    </cfRule>
    <cfRule type="cellIs" dxfId="232" priority="363" operator="greaterThanOrEqual">
      <formula>#REF!</formula>
    </cfRule>
  </conditionalFormatting>
  <conditionalFormatting sqref="I26">
    <cfRule type="containsBlanks" priority="358" stopIfTrue="1">
      <formula>LEN(TRIM(#REF!))=0</formula>
    </cfRule>
    <cfRule type="cellIs" dxfId="231" priority="359" operator="greaterThanOrEqual">
      <formula>#REF!</formula>
    </cfRule>
    <cfRule type="cellIs" dxfId="230" priority="360" operator="greaterThanOrEqual">
      <formula>#REF!</formula>
    </cfRule>
  </conditionalFormatting>
  <conditionalFormatting sqref="K26">
    <cfRule type="containsBlanks" priority="355" stopIfTrue="1">
      <formula>LEN(TRIM(#REF!))=0</formula>
    </cfRule>
    <cfRule type="cellIs" dxfId="229" priority="356" operator="greaterThanOrEqual">
      <formula>#REF!</formula>
    </cfRule>
    <cfRule type="cellIs" dxfId="228" priority="357" operator="greaterThanOrEqual">
      <formula>#REF!</formula>
    </cfRule>
  </conditionalFormatting>
  <conditionalFormatting sqref="E26">
    <cfRule type="containsBlanks" priority="352" stopIfTrue="1">
      <formula>LEN(TRIM(#REF!))=0</formula>
    </cfRule>
    <cfRule type="cellIs" dxfId="227" priority="353" operator="greaterThanOrEqual">
      <formula>#REF!</formula>
    </cfRule>
    <cfRule type="cellIs" dxfId="226" priority="354" operator="greaterThanOrEqual">
      <formula>#REF!</formula>
    </cfRule>
  </conditionalFormatting>
  <conditionalFormatting sqref="Q26">
    <cfRule type="containsBlanks" priority="349" stopIfTrue="1">
      <formula>LEN(TRIM(#REF!))=0</formula>
    </cfRule>
    <cfRule type="cellIs" dxfId="225" priority="350" operator="greaterThanOrEqual">
      <formula>#REF!</formula>
    </cfRule>
    <cfRule type="cellIs" dxfId="224" priority="351" operator="greaterThanOrEqual">
      <formula>#REF!</formula>
    </cfRule>
  </conditionalFormatting>
  <conditionalFormatting sqref="S26">
    <cfRule type="containsBlanks" priority="346" stopIfTrue="1">
      <formula>LEN(TRIM(#REF!))=0</formula>
    </cfRule>
    <cfRule type="cellIs" dxfId="223" priority="347" operator="greaterThanOrEqual">
      <formula>#REF!</formula>
    </cfRule>
    <cfRule type="cellIs" dxfId="222" priority="348" operator="greaterThanOrEqual">
      <formula>#REF!</formula>
    </cfRule>
  </conditionalFormatting>
  <conditionalFormatting sqref="M26">
    <cfRule type="containsBlanks" priority="343" stopIfTrue="1">
      <formula>LEN(TRIM(#REF!))=0</formula>
    </cfRule>
    <cfRule type="cellIs" dxfId="221" priority="344" operator="greaterThanOrEqual">
      <formula>#REF!</formula>
    </cfRule>
    <cfRule type="cellIs" dxfId="220" priority="345" operator="greaterThanOrEqual">
      <formula>#REF!</formula>
    </cfRule>
  </conditionalFormatting>
  <conditionalFormatting sqref="G26">
    <cfRule type="containsBlanks" priority="340" stopIfTrue="1">
      <formula>LEN(TRIM(#REF!))=0</formula>
    </cfRule>
    <cfRule type="cellIs" dxfId="219" priority="341" operator="greaterThanOrEqual">
      <formula>#REF!</formula>
    </cfRule>
    <cfRule type="cellIs" dxfId="218" priority="342" operator="greaterThanOrEqual">
      <formula>#REF!</formula>
    </cfRule>
  </conditionalFormatting>
  <conditionalFormatting sqref="O26">
    <cfRule type="containsBlanks" priority="337" stopIfTrue="1">
      <formula>LEN(TRIM(#REF!))=0</formula>
    </cfRule>
    <cfRule type="cellIs" dxfId="217" priority="338" operator="greaterThanOrEqual">
      <formula>#REF!</formula>
    </cfRule>
    <cfRule type="cellIs" dxfId="216" priority="339" operator="greaterThanOrEqual">
      <formula>#REF!</formula>
    </cfRule>
  </conditionalFormatting>
  <conditionalFormatting sqref="I56">
    <cfRule type="containsBlanks" priority="334" stopIfTrue="1">
      <formula>LEN(TRIM(#REF!))=0</formula>
    </cfRule>
    <cfRule type="cellIs" dxfId="215" priority="335" operator="greaterThanOrEqual">
      <formula>#REF!</formula>
    </cfRule>
    <cfRule type="cellIs" dxfId="214" priority="336" operator="greaterThanOrEqual">
      <formula>#REF!</formula>
    </cfRule>
  </conditionalFormatting>
  <conditionalFormatting sqref="K56">
    <cfRule type="containsBlanks" priority="331" stopIfTrue="1">
      <formula>LEN(TRIM(#REF!))=0</formula>
    </cfRule>
    <cfRule type="cellIs" dxfId="213" priority="332" operator="greaterThanOrEqual">
      <formula>#REF!</formula>
    </cfRule>
    <cfRule type="cellIs" dxfId="212" priority="333" operator="greaterThanOrEqual">
      <formula>#REF!</formula>
    </cfRule>
  </conditionalFormatting>
  <conditionalFormatting sqref="E56">
    <cfRule type="containsBlanks" priority="328" stopIfTrue="1">
      <formula>LEN(TRIM(#REF!))=0</formula>
    </cfRule>
    <cfRule type="cellIs" dxfId="211" priority="329" operator="greaterThanOrEqual">
      <formula>#REF!</formula>
    </cfRule>
    <cfRule type="cellIs" dxfId="210" priority="330" operator="greaterThanOrEqual">
      <formula>#REF!</formula>
    </cfRule>
  </conditionalFormatting>
  <conditionalFormatting sqref="Q56">
    <cfRule type="containsBlanks" priority="325" stopIfTrue="1">
      <formula>LEN(TRIM(#REF!))=0</formula>
    </cfRule>
    <cfRule type="cellIs" dxfId="209" priority="326" operator="greaterThanOrEqual">
      <formula>#REF!</formula>
    </cfRule>
    <cfRule type="cellIs" dxfId="208" priority="327" operator="greaterThanOrEqual">
      <formula>#REF!</formula>
    </cfRule>
  </conditionalFormatting>
  <conditionalFormatting sqref="S56">
    <cfRule type="containsBlanks" priority="322" stopIfTrue="1">
      <formula>LEN(TRIM(#REF!))=0</formula>
    </cfRule>
    <cfRule type="cellIs" dxfId="207" priority="323" operator="greaterThanOrEqual">
      <formula>#REF!</formula>
    </cfRule>
    <cfRule type="cellIs" dxfId="206" priority="324" operator="greaterThanOrEqual">
      <formula>#REF!</formula>
    </cfRule>
  </conditionalFormatting>
  <conditionalFormatting sqref="M56">
    <cfRule type="containsBlanks" priority="319" stopIfTrue="1">
      <formula>LEN(TRIM(#REF!))=0</formula>
    </cfRule>
    <cfRule type="cellIs" dxfId="205" priority="320" operator="greaterThanOrEqual">
      <formula>#REF!</formula>
    </cfRule>
    <cfRule type="cellIs" dxfId="204" priority="321" operator="greaterThanOrEqual">
      <formula>#REF!</formula>
    </cfRule>
  </conditionalFormatting>
  <conditionalFormatting sqref="G56">
    <cfRule type="containsBlanks" priority="316" stopIfTrue="1">
      <formula>LEN(TRIM(#REF!))=0</formula>
    </cfRule>
    <cfRule type="cellIs" dxfId="203" priority="317" operator="greaterThanOrEqual">
      <formula>#REF!</formula>
    </cfRule>
    <cfRule type="cellIs" dxfId="202" priority="318" operator="greaterThanOrEqual">
      <formula>#REF!</formula>
    </cfRule>
  </conditionalFormatting>
  <conditionalFormatting sqref="O56">
    <cfRule type="containsBlanks" priority="313" stopIfTrue="1">
      <formula>LEN(TRIM(#REF!))=0</formula>
    </cfRule>
    <cfRule type="cellIs" dxfId="201" priority="314" operator="greaterThanOrEqual">
      <formula>#REF!</formula>
    </cfRule>
    <cfRule type="cellIs" dxfId="200" priority="315" operator="greaterThanOrEqual">
      <formula>#REF!</formula>
    </cfRule>
  </conditionalFormatting>
  <conditionalFormatting sqref="I110 I95 I100 I105">
    <cfRule type="containsBlanks" priority="310" stopIfTrue="1">
      <formula>LEN(TRIM(#REF!))=0</formula>
    </cfRule>
    <cfRule type="cellIs" dxfId="199" priority="311" operator="greaterThanOrEqual">
      <formula>#REF!</formula>
    </cfRule>
    <cfRule type="cellIs" dxfId="198" priority="312" operator="greaterThanOrEqual">
      <formula>#REF!</formula>
    </cfRule>
  </conditionalFormatting>
  <conditionalFormatting sqref="K110 K95 K100 K105">
    <cfRule type="containsBlanks" priority="307" stopIfTrue="1">
      <formula>LEN(TRIM(#REF!))=0</formula>
    </cfRule>
    <cfRule type="cellIs" dxfId="197" priority="308" operator="greaterThanOrEqual">
      <formula>#REF!</formula>
    </cfRule>
    <cfRule type="cellIs" dxfId="196" priority="309" operator="greaterThanOrEqual">
      <formula>#REF!</formula>
    </cfRule>
  </conditionalFormatting>
  <conditionalFormatting sqref="E110 E95 E100 E105">
    <cfRule type="containsBlanks" priority="304" stopIfTrue="1">
      <formula>LEN(TRIM(#REF!))=0</formula>
    </cfRule>
    <cfRule type="cellIs" dxfId="195" priority="305" operator="greaterThanOrEqual">
      <formula>#REF!</formula>
    </cfRule>
    <cfRule type="cellIs" dxfId="194" priority="306" operator="greaterThanOrEqual">
      <formula>#REF!</formula>
    </cfRule>
  </conditionalFormatting>
  <conditionalFormatting sqref="Q110 Q95 Q100 Q105">
    <cfRule type="containsBlanks" priority="301" stopIfTrue="1">
      <formula>LEN(TRIM(#REF!))=0</formula>
    </cfRule>
    <cfRule type="cellIs" dxfId="193" priority="302" operator="greaterThanOrEqual">
      <formula>#REF!</formula>
    </cfRule>
    <cfRule type="cellIs" dxfId="192" priority="303" operator="greaterThanOrEqual">
      <formula>#REF!</formula>
    </cfRule>
  </conditionalFormatting>
  <conditionalFormatting sqref="S110 S95 S100 S105">
    <cfRule type="containsBlanks" priority="298" stopIfTrue="1">
      <formula>LEN(TRIM(#REF!))=0</formula>
    </cfRule>
    <cfRule type="cellIs" dxfId="191" priority="299" operator="greaterThanOrEqual">
      <formula>#REF!</formula>
    </cfRule>
    <cfRule type="cellIs" dxfId="190" priority="300" operator="greaterThanOrEqual">
      <formula>#REF!</formula>
    </cfRule>
  </conditionalFormatting>
  <conditionalFormatting sqref="M110 M95 M100 M105">
    <cfRule type="containsBlanks" priority="295" stopIfTrue="1">
      <formula>LEN(TRIM(#REF!))=0</formula>
    </cfRule>
    <cfRule type="cellIs" dxfId="189" priority="296" operator="greaterThanOrEqual">
      <formula>#REF!</formula>
    </cfRule>
    <cfRule type="cellIs" dxfId="188" priority="297" operator="greaterThanOrEqual">
      <formula>#REF!</formula>
    </cfRule>
  </conditionalFormatting>
  <conditionalFormatting sqref="G110 G95 G100 G105">
    <cfRule type="containsBlanks" priority="292" stopIfTrue="1">
      <formula>LEN(TRIM(#REF!))=0</formula>
    </cfRule>
    <cfRule type="cellIs" dxfId="187" priority="293" operator="greaterThanOrEqual">
      <formula>#REF!</formula>
    </cfRule>
    <cfRule type="cellIs" dxfId="186" priority="294" operator="greaterThanOrEqual">
      <formula>#REF!</formula>
    </cfRule>
  </conditionalFormatting>
  <conditionalFormatting sqref="O110 O95 O100 O105">
    <cfRule type="containsBlanks" priority="289" stopIfTrue="1">
      <formula>LEN(TRIM(#REF!))=0</formula>
    </cfRule>
    <cfRule type="cellIs" dxfId="185" priority="290" operator="greaterThanOrEqual">
      <formula>#REF!</formula>
    </cfRule>
    <cfRule type="cellIs" dxfId="184" priority="291" operator="greaterThanOrEqual">
      <formula>#REF!</formula>
    </cfRule>
  </conditionalFormatting>
  <conditionalFormatting sqref="T57:T85">
    <cfRule type="containsText" priority="169" stopIfTrue="1" operator="containsText" text="AA">
      <formula>NOT(ISERROR(SEARCH("AA",T57)))</formula>
    </cfRule>
    <cfRule type="containsText" dxfId="183" priority="170" operator="containsText" text="A">
      <formula>NOT(ISERROR(SEARCH("A",T57)))</formula>
    </cfRule>
  </conditionalFormatting>
  <conditionalFormatting sqref="E6:E16">
    <cfRule type="containsBlanks" priority="286" stopIfTrue="1">
      <formula>LEN(TRIM(E6))=0</formula>
    </cfRule>
    <cfRule type="top10" dxfId="182" priority="287" stopIfTrue="1" percent="1" rank="25"/>
    <cfRule type="top10" dxfId="181" priority="288" percent="1" rank="50"/>
  </conditionalFormatting>
  <conditionalFormatting sqref="F6:F16">
    <cfRule type="containsText" priority="284" stopIfTrue="1" operator="containsText" text="AA">
      <formula>NOT(ISERROR(SEARCH("AA",F6)))</formula>
    </cfRule>
    <cfRule type="containsText" dxfId="180" priority="285" operator="containsText" text="A">
      <formula>NOT(ISERROR(SEARCH("A",F6)))</formula>
    </cfRule>
  </conditionalFormatting>
  <conditionalFormatting sqref="M6:M16">
    <cfRule type="containsBlanks" priority="281" stopIfTrue="1">
      <formula>LEN(TRIM(M6))=0</formula>
    </cfRule>
    <cfRule type="top10" dxfId="179" priority="282" stopIfTrue="1" percent="1" rank="25"/>
    <cfRule type="top10" dxfId="178" priority="283" percent="1" rank="50"/>
  </conditionalFormatting>
  <conditionalFormatting sqref="N6:N16">
    <cfRule type="containsText" priority="279" stopIfTrue="1" operator="containsText" text="AA">
      <formula>NOT(ISERROR(SEARCH("AA",N6)))</formula>
    </cfRule>
    <cfRule type="containsText" dxfId="177" priority="280" operator="containsText" text="A">
      <formula>NOT(ISERROR(SEARCH("A",N6)))</formula>
    </cfRule>
  </conditionalFormatting>
  <conditionalFormatting sqref="E27:E46">
    <cfRule type="containsBlanks" priority="276" stopIfTrue="1">
      <formula>LEN(TRIM(E27))=0</formula>
    </cfRule>
    <cfRule type="top10" dxfId="176" priority="277" stopIfTrue="1" percent="1" rank="25"/>
    <cfRule type="top10" dxfId="175" priority="278" percent="1" rank="50"/>
  </conditionalFormatting>
  <conditionalFormatting sqref="F27:F46">
    <cfRule type="containsText" priority="274" stopIfTrue="1" operator="containsText" text="AA">
      <formula>NOT(ISERROR(SEARCH("AA",F27)))</formula>
    </cfRule>
    <cfRule type="containsText" dxfId="174" priority="275" operator="containsText" text="A">
      <formula>NOT(ISERROR(SEARCH("A",F27)))</formula>
    </cfRule>
  </conditionalFormatting>
  <conditionalFormatting sqref="M27:M46">
    <cfRule type="containsBlanks" priority="271" stopIfTrue="1">
      <formula>LEN(TRIM(M27))=0</formula>
    </cfRule>
    <cfRule type="top10" dxfId="173" priority="272" stopIfTrue="1" percent="1" rank="25"/>
    <cfRule type="top10" dxfId="172" priority="273" percent="1" rank="50"/>
  </conditionalFormatting>
  <conditionalFormatting sqref="N27:N46">
    <cfRule type="containsText" priority="269" stopIfTrue="1" operator="containsText" text="AA">
      <formula>NOT(ISERROR(SEARCH("AA",N27)))</formula>
    </cfRule>
    <cfRule type="containsText" dxfId="171" priority="270" operator="containsText" text="A">
      <formula>NOT(ISERROR(SEARCH("A",N27)))</formula>
    </cfRule>
  </conditionalFormatting>
  <conditionalFormatting sqref="E57:E85">
    <cfRule type="containsBlanks" priority="266" stopIfTrue="1">
      <formula>LEN(TRIM(E57))=0</formula>
    </cfRule>
    <cfRule type="top10" dxfId="170" priority="267" stopIfTrue="1" percent="1" rank="25"/>
    <cfRule type="top10" dxfId="169" priority="268" percent="1" rank="50"/>
  </conditionalFormatting>
  <conditionalFormatting sqref="F57:F85">
    <cfRule type="containsText" priority="264" stopIfTrue="1" operator="containsText" text="AA">
      <formula>NOT(ISERROR(SEARCH("AA",F57)))</formula>
    </cfRule>
    <cfRule type="containsText" dxfId="168" priority="265" operator="containsText" text="A">
      <formula>NOT(ISERROR(SEARCH("A",F57)))</formula>
    </cfRule>
  </conditionalFormatting>
  <conditionalFormatting sqref="M57:M85">
    <cfRule type="containsBlanks" priority="261" stopIfTrue="1">
      <formula>LEN(TRIM(M57))=0</formula>
    </cfRule>
    <cfRule type="top10" dxfId="167" priority="262" stopIfTrue="1" percent="1" rank="25"/>
    <cfRule type="top10" dxfId="166" priority="263" percent="1" rank="50"/>
  </conditionalFormatting>
  <conditionalFormatting sqref="N57:N85">
    <cfRule type="containsText" priority="259" stopIfTrue="1" operator="containsText" text="AA">
      <formula>NOT(ISERROR(SEARCH("AA",N57)))</formula>
    </cfRule>
    <cfRule type="containsText" dxfId="165" priority="260" operator="containsText" text="A">
      <formula>NOT(ISERROR(SEARCH("A",N57)))</formula>
    </cfRule>
  </conditionalFormatting>
  <conditionalFormatting sqref="G6:G16">
    <cfRule type="containsBlanks" priority="256" stopIfTrue="1">
      <formula>LEN(TRIM(G6))=0</formula>
    </cfRule>
    <cfRule type="top10" dxfId="164" priority="257" stopIfTrue="1" percent="1" rank="25"/>
    <cfRule type="top10" dxfId="163" priority="258" percent="1" rank="50"/>
  </conditionalFormatting>
  <conditionalFormatting sqref="H6:H16">
    <cfRule type="containsText" priority="254" stopIfTrue="1" operator="containsText" text="AA">
      <formula>NOT(ISERROR(SEARCH("AA",H6)))</formula>
    </cfRule>
    <cfRule type="containsText" dxfId="162" priority="255" operator="containsText" text="A">
      <formula>NOT(ISERROR(SEARCH("A",H6)))</formula>
    </cfRule>
  </conditionalFormatting>
  <conditionalFormatting sqref="I6:I16">
    <cfRule type="containsBlanks" priority="251" stopIfTrue="1">
      <formula>LEN(TRIM(I6))=0</formula>
    </cfRule>
    <cfRule type="top10" dxfId="161" priority="252" stopIfTrue="1" percent="1" rank="25"/>
    <cfRule type="top10" dxfId="160" priority="253" percent="1" rank="50"/>
  </conditionalFormatting>
  <conditionalFormatting sqref="J6:J16">
    <cfRule type="containsText" priority="249" stopIfTrue="1" operator="containsText" text="AA">
      <formula>NOT(ISERROR(SEARCH("AA",J6)))</formula>
    </cfRule>
    <cfRule type="containsText" dxfId="159" priority="250" operator="containsText" text="A">
      <formula>NOT(ISERROR(SEARCH("A",J6)))</formula>
    </cfRule>
  </conditionalFormatting>
  <conditionalFormatting sqref="K6:K16">
    <cfRule type="containsBlanks" priority="246" stopIfTrue="1">
      <formula>LEN(TRIM(K6))=0</formula>
    </cfRule>
    <cfRule type="top10" dxfId="158" priority="247" stopIfTrue="1" percent="1" rank="25"/>
    <cfRule type="top10" dxfId="157" priority="248" percent="1" rank="50"/>
  </conditionalFormatting>
  <conditionalFormatting sqref="L6:L16">
    <cfRule type="containsText" priority="244" stopIfTrue="1" operator="containsText" text="AA">
      <formula>NOT(ISERROR(SEARCH("AA",L6)))</formula>
    </cfRule>
    <cfRule type="containsText" dxfId="156" priority="245" operator="containsText" text="A">
      <formula>NOT(ISERROR(SEARCH("A",L6)))</formula>
    </cfRule>
  </conditionalFormatting>
  <conditionalFormatting sqref="O6:O16">
    <cfRule type="containsBlanks" priority="241" stopIfTrue="1">
      <formula>LEN(TRIM(O6))=0</formula>
    </cfRule>
    <cfRule type="top10" dxfId="155" priority="242" stopIfTrue="1" percent="1" rank="25"/>
    <cfRule type="top10" dxfId="154" priority="243" percent="1" rank="50"/>
  </conditionalFormatting>
  <conditionalFormatting sqref="P6:P16">
    <cfRule type="containsText" priority="239" stopIfTrue="1" operator="containsText" text="AA">
      <formula>NOT(ISERROR(SEARCH("AA",P6)))</formula>
    </cfRule>
    <cfRule type="containsText" dxfId="153" priority="240" operator="containsText" text="A">
      <formula>NOT(ISERROR(SEARCH("A",P6)))</formula>
    </cfRule>
  </conditionalFormatting>
  <conditionalFormatting sqref="Q6:Q16">
    <cfRule type="containsBlanks" priority="236" stopIfTrue="1">
      <formula>LEN(TRIM(Q6))=0</formula>
    </cfRule>
    <cfRule type="top10" dxfId="152" priority="237" stopIfTrue="1" percent="1" rank="25"/>
    <cfRule type="top10" dxfId="151" priority="238" percent="1" rank="50"/>
  </conditionalFormatting>
  <conditionalFormatting sqref="R6:R16">
    <cfRule type="containsText" priority="234" stopIfTrue="1" operator="containsText" text="AA">
      <formula>NOT(ISERROR(SEARCH("AA",R6)))</formula>
    </cfRule>
    <cfRule type="containsText" dxfId="150" priority="235" operator="containsText" text="A">
      <formula>NOT(ISERROR(SEARCH("A",R6)))</formula>
    </cfRule>
  </conditionalFormatting>
  <conditionalFormatting sqref="S6:S16">
    <cfRule type="containsBlanks" priority="231" stopIfTrue="1">
      <formula>LEN(TRIM(S6))=0</formula>
    </cfRule>
    <cfRule type="top10" dxfId="149" priority="232" stopIfTrue="1" percent="1" rank="25"/>
    <cfRule type="top10" dxfId="148" priority="233" percent="1" rank="50"/>
  </conditionalFormatting>
  <conditionalFormatting sqref="T6:T16">
    <cfRule type="containsText" priority="229" stopIfTrue="1" operator="containsText" text="AA">
      <formula>NOT(ISERROR(SEARCH("AA",T6)))</formula>
    </cfRule>
    <cfRule type="containsText" dxfId="147" priority="230" operator="containsText" text="A">
      <formula>NOT(ISERROR(SEARCH("A",T6)))</formula>
    </cfRule>
  </conditionalFormatting>
  <conditionalFormatting sqref="G27:G46">
    <cfRule type="containsBlanks" priority="226" stopIfTrue="1">
      <formula>LEN(TRIM(G27))=0</formula>
    </cfRule>
    <cfRule type="top10" dxfId="146" priority="227" stopIfTrue="1" percent="1" rank="25"/>
    <cfRule type="top10" dxfId="145" priority="228" percent="1" rank="50"/>
  </conditionalFormatting>
  <conditionalFormatting sqref="H27:H46">
    <cfRule type="containsText" priority="224" stopIfTrue="1" operator="containsText" text="AA">
      <formula>NOT(ISERROR(SEARCH("AA",H27)))</formula>
    </cfRule>
    <cfRule type="containsText" dxfId="144" priority="225" operator="containsText" text="A">
      <formula>NOT(ISERROR(SEARCH("A",H27)))</formula>
    </cfRule>
  </conditionalFormatting>
  <conditionalFormatting sqref="I27:I46">
    <cfRule type="containsBlanks" priority="221" stopIfTrue="1">
      <formula>LEN(TRIM(I27))=0</formula>
    </cfRule>
    <cfRule type="top10" dxfId="143" priority="222" stopIfTrue="1" percent="1" rank="25"/>
    <cfRule type="top10" dxfId="142" priority="223" percent="1" rank="50"/>
  </conditionalFormatting>
  <conditionalFormatting sqref="J27:J46">
    <cfRule type="containsText" priority="219" stopIfTrue="1" operator="containsText" text="AA">
      <formula>NOT(ISERROR(SEARCH("AA",J27)))</formula>
    </cfRule>
    <cfRule type="containsText" dxfId="141" priority="220" operator="containsText" text="A">
      <formula>NOT(ISERROR(SEARCH("A",J27)))</formula>
    </cfRule>
  </conditionalFormatting>
  <conditionalFormatting sqref="K27:K46">
    <cfRule type="containsBlanks" priority="216" stopIfTrue="1">
      <formula>LEN(TRIM(K27))=0</formula>
    </cfRule>
    <cfRule type="top10" dxfId="140" priority="217" stopIfTrue="1" percent="1" rank="25"/>
    <cfRule type="top10" dxfId="139" priority="218" percent="1" rank="50"/>
  </conditionalFormatting>
  <conditionalFormatting sqref="L27:L46">
    <cfRule type="containsText" priority="214" stopIfTrue="1" operator="containsText" text="AA">
      <formula>NOT(ISERROR(SEARCH("AA",L27)))</formula>
    </cfRule>
    <cfRule type="containsText" dxfId="138" priority="215" operator="containsText" text="A">
      <formula>NOT(ISERROR(SEARCH("A",L27)))</formula>
    </cfRule>
  </conditionalFormatting>
  <conditionalFormatting sqref="O27:O46">
    <cfRule type="containsBlanks" priority="211" stopIfTrue="1">
      <formula>LEN(TRIM(O27))=0</formula>
    </cfRule>
    <cfRule type="top10" dxfId="137" priority="212" stopIfTrue="1" percent="1" rank="25"/>
    <cfRule type="top10" dxfId="136" priority="213" percent="1" rank="50"/>
  </conditionalFormatting>
  <conditionalFormatting sqref="P27:P46">
    <cfRule type="containsText" priority="209" stopIfTrue="1" operator="containsText" text="AA">
      <formula>NOT(ISERROR(SEARCH("AA",P27)))</formula>
    </cfRule>
    <cfRule type="containsText" dxfId="135" priority="210" operator="containsText" text="A">
      <formula>NOT(ISERROR(SEARCH("A",P27)))</formula>
    </cfRule>
  </conditionalFormatting>
  <conditionalFormatting sqref="Q27:Q46">
    <cfRule type="containsBlanks" priority="206" stopIfTrue="1">
      <formula>LEN(TRIM(Q27))=0</formula>
    </cfRule>
    <cfRule type="top10" dxfId="134" priority="207" stopIfTrue="1" percent="1" rank="25"/>
    <cfRule type="top10" dxfId="133" priority="208" percent="1" rank="50"/>
  </conditionalFormatting>
  <conditionalFormatting sqref="R27:R46">
    <cfRule type="containsText" priority="204" stopIfTrue="1" operator="containsText" text="AA">
      <formula>NOT(ISERROR(SEARCH("AA",R27)))</formula>
    </cfRule>
    <cfRule type="containsText" dxfId="132" priority="205" operator="containsText" text="A">
      <formula>NOT(ISERROR(SEARCH("A",R27)))</formula>
    </cfRule>
  </conditionalFormatting>
  <conditionalFormatting sqref="S27:S46">
    <cfRule type="containsBlanks" priority="201" stopIfTrue="1">
      <formula>LEN(TRIM(S27))=0</formula>
    </cfRule>
    <cfRule type="top10" dxfId="131" priority="202" stopIfTrue="1" percent="1" rank="25"/>
    <cfRule type="top10" dxfId="130" priority="203" percent="1" rank="50"/>
  </conditionalFormatting>
  <conditionalFormatting sqref="T27:T46">
    <cfRule type="containsText" priority="199" stopIfTrue="1" operator="containsText" text="AA">
      <formula>NOT(ISERROR(SEARCH("AA",T27)))</formula>
    </cfRule>
    <cfRule type="containsText" dxfId="129" priority="200" operator="containsText" text="A">
      <formula>NOT(ISERROR(SEARCH("A",T27)))</formula>
    </cfRule>
  </conditionalFormatting>
  <conditionalFormatting sqref="G57:G85">
    <cfRule type="containsBlanks" priority="196" stopIfTrue="1">
      <formula>LEN(TRIM(G57))=0</formula>
    </cfRule>
    <cfRule type="top10" dxfId="128" priority="197" stopIfTrue="1" percent="1" rank="25"/>
    <cfRule type="top10" dxfId="127" priority="198" percent="1" rank="50"/>
  </conditionalFormatting>
  <conditionalFormatting sqref="H57:H85">
    <cfRule type="containsText" priority="194" stopIfTrue="1" operator="containsText" text="AA">
      <formula>NOT(ISERROR(SEARCH("AA",H57)))</formula>
    </cfRule>
    <cfRule type="containsText" dxfId="126" priority="195" operator="containsText" text="A">
      <formula>NOT(ISERROR(SEARCH("A",H57)))</formula>
    </cfRule>
  </conditionalFormatting>
  <conditionalFormatting sqref="I57:I85">
    <cfRule type="containsBlanks" priority="191" stopIfTrue="1">
      <formula>LEN(TRIM(I57))=0</formula>
    </cfRule>
    <cfRule type="top10" dxfId="125" priority="192" stopIfTrue="1" percent="1" rank="25"/>
    <cfRule type="top10" dxfId="124" priority="193" percent="1" rank="50"/>
  </conditionalFormatting>
  <conditionalFormatting sqref="J57:J85">
    <cfRule type="containsText" priority="189" stopIfTrue="1" operator="containsText" text="AA">
      <formula>NOT(ISERROR(SEARCH("AA",J57)))</formula>
    </cfRule>
    <cfRule type="containsText" dxfId="123" priority="190" operator="containsText" text="A">
      <formula>NOT(ISERROR(SEARCH("A",J57)))</formula>
    </cfRule>
  </conditionalFormatting>
  <conditionalFormatting sqref="K57:K85">
    <cfRule type="containsBlanks" priority="186" stopIfTrue="1">
      <formula>LEN(TRIM(K57))=0</formula>
    </cfRule>
    <cfRule type="top10" dxfId="122" priority="187" stopIfTrue="1" percent="1" rank="25"/>
    <cfRule type="top10" dxfId="121" priority="188" percent="1" rank="50"/>
  </conditionalFormatting>
  <conditionalFormatting sqref="L57:L85">
    <cfRule type="containsText" priority="184" stopIfTrue="1" operator="containsText" text="AA">
      <formula>NOT(ISERROR(SEARCH("AA",L57)))</formula>
    </cfRule>
    <cfRule type="containsText" dxfId="120" priority="185" operator="containsText" text="A">
      <formula>NOT(ISERROR(SEARCH("A",L57)))</formula>
    </cfRule>
  </conditionalFormatting>
  <conditionalFormatting sqref="O57:O85">
    <cfRule type="containsBlanks" priority="181" stopIfTrue="1">
      <formula>LEN(TRIM(O57))=0</formula>
    </cfRule>
    <cfRule type="top10" dxfId="119" priority="182" stopIfTrue="1" percent="1" rank="25"/>
    <cfRule type="top10" dxfId="118" priority="183" percent="1" rank="50"/>
  </conditionalFormatting>
  <conditionalFormatting sqref="P57:P85">
    <cfRule type="containsText" priority="179" stopIfTrue="1" operator="containsText" text="AA">
      <formula>NOT(ISERROR(SEARCH("AA",P57)))</formula>
    </cfRule>
    <cfRule type="containsText" dxfId="117" priority="180" operator="containsText" text="A">
      <formula>NOT(ISERROR(SEARCH("A",P57)))</formula>
    </cfRule>
  </conditionalFormatting>
  <conditionalFormatting sqref="Q57:Q85">
    <cfRule type="containsBlanks" priority="176" stopIfTrue="1">
      <formula>LEN(TRIM(Q57))=0</formula>
    </cfRule>
    <cfRule type="top10" dxfId="116" priority="177" stopIfTrue="1" percent="1" rank="25"/>
    <cfRule type="top10" dxfId="115" priority="178" percent="1" rank="50"/>
  </conditionalFormatting>
  <conditionalFormatting sqref="R57:R85">
    <cfRule type="containsText" priority="174" stopIfTrue="1" operator="containsText" text="AA">
      <formula>NOT(ISERROR(SEARCH("AA",R57)))</formula>
    </cfRule>
    <cfRule type="containsText" dxfId="114" priority="175" operator="containsText" text="A">
      <formula>NOT(ISERROR(SEARCH("A",R57)))</formula>
    </cfRule>
  </conditionalFormatting>
  <conditionalFormatting sqref="S57:S85">
    <cfRule type="containsBlanks" priority="171" stopIfTrue="1">
      <formula>LEN(TRIM(S57))=0</formula>
    </cfRule>
    <cfRule type="top10" dxfId="113" priority="172" stopIfTrue="1" percent="1" rank="25"/>
    <cfRule type="top10" dxfId="112" priority="173" percent="1" rank="50"/>
  </conditionalFormatting>
  <pageMargins left="0.5" right="0.5" top="0.5" bottom="0.5" header="0.3" footer="0.3"/>
  <pageSetup scale="85" fitToWidth="0" fitToHeight="0" orientation="landscape" horizontalDpi="4294967293" verticalDpi="1200" r:id="rId1"/>
  <rowBreaks count="3" manualBreakCount="3">
    <brk id="21" min="1" max="19" man="1"/>
    <brk id="51" min="1" max="19" man="1"/>
    <brk id="90"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9E7F-4D53-4379-9070-1252B0C5AA3D}">
  <sheetPr codeName="Sheet17"/>
  <dimension ref="A1:AF128"/>
  <sheetViews>
    <sheetView tabSelected="1" topLeftCell="B1" zoomScaleNormal="100" workbookViewId="0">
      <selection activeCell="B52" sqref="A52:XFD52"/>
    </sheetView>
  </sheetViews>
  <sheetFormatPr defaultColWidth="9.109375" defaultRowHeight="13.2"/>
  <cols>
    <col min="1" max="1" width="1.88671875" style="163" hidden="1" customWidth="1"/>
    <col min="2" max="2" width="15.77734375" style="37" customWidth="1"/>
    <col min="3" max="3" width="15.77734375" style="6" customWidth="1"/>
    <col min="4" max="4" width="9.21875" style="22" customWidth="1"/>
    <col min="5" max="6" width="7.77734375" style="31" customWidth="1"/>
    <col min="7" max="7" width="8.88671875" style="31" customWidth="1"/>
    <col min="8" max="8" width="8.5546875" style="31" customWidth="1"/>
    <col min="9" max="10" width="7.77734375" style="31" customWidth="1"/>
    <col min="11" max="12" width="8.5546875" style="31" customWidth="1"/>
    <col min="13" max="16384" width="9.109375" style="163"/>
  </cols>
  <sheetData>
    <row r="1" spans="1:13" ht="43.05" customHeight="1" thickBot="1">
      <c r="B1" s="493" t="s">
        <v>585</v>
      </c>
      <c r="C1" s="493"/>
      <c r="D1" s="493"/>
      <c r="E1" s="493"/>
      <c r="F1" s="493"/>
      <c r="G1" s="493"/>
      <c r="H1" s="493"/>
      <c r="I1" s="493"/>
      <c r="J1" s="493"/>
      <c r="K1" s="493"/>
      <c r="L1" s="493"/>
    </row>
    <row r="2" spans="1:13" ht="19.95" customHeight="1">
      <c r="B2" s="1" t="s">
        <v>0</v>
      </c>
      <c r="C2" s="462" t="s">
        <v>505</v>
      </c>
      <c r="D2" s="160" t="s">
        <v>21</v>
      </c>
      <c r="E2" s="477" t="s">
        <v>589</v>
      </c>
      <c r="F2" s="478"/>
      <c r="G2" s="478"/>
      <c r="H2" s="478"/>
      <c r="I2" s="478"/>
      <c r="J2" s="478"/>
      <c r="K2" s="478"/>
      <c r="L2" s="478"/>
    </row>
    <row r="3" spans="1:13" ht="19.95" customHeight="1">
      <c r="B3" s="13"/>
      <c r="C3" s="162"/>
      <c r="D3" s="162"/>
      <c r="E3" s="480" t="s">
        <v>269</v>
      </c>
      <c r="F3" s="482"/>
      <c r="G3" s="482"/>
      <c r="H3" s="482"/>
      <c r="I3" s="480" t="s">
        <v>81</v>
      </c>
      <c r="J3" s="482"/>
      <c r="K3" s="482"/>
      <c r="L3" s="482"/>
    </row>
    <row r="4" spans="1:13" ht="19.8" customHeight="1" thickBot="1">
      <c r="B4" s="2"/>
      <c r="C4" s="161"/>
      <c r="D4" s="161"/>
      <c r="E4" s="327" t="s">
        <v>428</v>
      </c>
      <c r="F4" s="329" t="s">
        <v>427</v>
      </c>
      <c r="G4" s="329" t="s">
        <v>426</v>
      </c>
      <c r="H4" s="321" t="s">
        <v>425</v>
      </c>
      <c r="I4" s="327" t="s">
        <v>428</v>
      </c>
      <c r="J4" s="329" t="s">
        <v>427</v>
      </c>
      <c r="K4" s="329" t="s">
        <v>426</v>
      </c>
      <c r="L4" s="329" t="s">
        <v>425</v>
      </c>
    </row>
    <row r="5" spans="1:13" s="181" customFormat="1">
      <c r="A5" s="6"/>
      <c r="B5" s="387" t="s">
        <v>447</v>
      </c>
      <c r="C5" s="402"/>
      <c r="D5" s="402"/>
      <c r="E5" s="242"/>
      <c r="F5" s="242"/>
      <c r="G5" s="243"/>
      <c r="H5" s="243"/>
      <c r="I5" s="243"/>
      <c r="J5" s="243"/>
      <c r="K5" s="243"/>
      <c r="L5" s="243"/>
    </row>
    <row r="6" spans="1:13">
      <c r="A6" s="3" t="s">
        <v>322</v>
      </c>
      <c r="B6" s="339" t="s">
        <v>55</v>
      </c>
      <c r="C6" s="164" t="s">
        <v>56</v>
      </c>
      <c r="D6" s="165" t="s">
        <v>53</v>
      </c>
      <c r="E6" s="313">
        <v>4.666666666666667</v>
      </c>
      <c r="F6" s="313">
        <v>3</v>
      </c>
      <c r="G6" s="313">
        <v>1</v>
      </c>
      <c r="H6" s="313">
        <v>10</v>
      </c>
      <c r="I6" s="313">
        <v>10.333333333333334</v>
      </c>
      <c r="J6" s="313">
        <v>12</v>
      </c>
      <c r="K6" s="313">
        <v>2</v>
      </c>
      <c r="L6" s="313">
        <v>17</v>
      </c>
      <c r="M6" s="320"/>
    </row>
    <row r="7" spans="1:13">
      <c r="A7" s="3" t="s">
        <v>323</v>
      </c>
      <c r="B7" s="340" t="s">
        <v>52</v>
      </c>
      <c r="C7" s="28" t="s">
        <v>57</v>
      </c>
      <c r="D7" s="29" t="s">
        <v>53</v>
      </c>
      <c r="E7" s="314">
        <v>4</v>
      </c>
      <c r="F7" s="314">
        <v>8</v>
      </c>
      <c r="G7" s="314">
        <v>0</v>
      </c>
      <c r="H7" s="314">
        <v>4</v>
      </c>
      <c r="I7" s="314">
        <v>5.333333333333333</v>
      </c>
      <c r="J7" s="314">
        <v>10</v>
      </c>
      <c r="K7" s="314">
        <v>2</v>
      </c>
      <c r="L7" s="314">
        <v>4</v>
      </c>
    </row>
    <row r="8" spans="1:13">
      <c r="A8" s="3" t="s">
        <v>318</v>
      </c>
      <c r="B8" s="339" t="s">
        <v>74</v>
      </c>
      <c r="C8" s="164" t="s">
        <v>57</v>
      </c>
      <c r="D8" s="165" t="s">
        <v>53</v>
      </c>
      <c r="E8" s="313">
        <v>4.666666666666667</v>
      </c>
      <c r="F8" s="313">
        <v>5</v>
      </c>
      <c r="G8" s="313">
        <v>0</v>
      </c>
      <c r="H8" s="313">
        <v>9</v>
      </c>
      <c r="I8" s="313">
        <v>5</v>
      </c>
      <c r="J8" s="313">
        <v>6</v>
      </c>
      <c r="K8" s="313">
        <v>3</v>
      </c>
      <c r="L8" s="313">
        <v>6</v>
      </c>
    </row>
    <row r="9" spans="1:13">
      <c r="A9" s="3" t="s">
        <v>326</v>
      </c>
      <c r="B9" s="340" t="s">
        <v>75</v>
      </c>
      <c r="C9" s="28" t="s">
        <v>57</v>
      </c>
      <c r="D9" s="29" t="s">
        <v>53</v>
      </c>
      <c r="E9" s="314">
        <v>3</v>
      </c>
      <c r="F9" s="314">
        <v>4</v>
      </c>
      <c r="G9" s="314">
        <v>0</v>
      </c>
      <c r="H9" s="314">
        <v>5</v>
      </c>
      <c r="I9" s="314">
        <v>6</v>
      </c>
      <c r="J9" s="314">
        <v>8</v>
      </c>
      <c r="K9" s="314">
        <v>3</v>
      </c>
      <c r="L9" s="314">
        <v>7</v>
      </c>
    </row>
    <row r="10" spans="1:13">
      <c r="A10" s="3" t="s">
        <v>310</v>
      </c>
      <c r="B10" s="339" t="s">
        <v>76</v>
      </c>
      <c r="C10" s="164" t="s">
        <v>58</v>
      </c>
      <c r="D10" s="165" t="s">
        <v>53</v>
      </c>
      <c r="E10" s="313">
        <v>6</v>
      </c>
      <c r="F10" s="313">
        <v>11</v>
      </c>
      <c r="G10" s="313">
        <v>1</v>
      </c>
      <c r="H10" s="313">
        <v>6</v>
      </c>
      <c r="I10" s="313">
        <v>10.333333333333334</v>
      </c>
      <c r="J10" s="313">
        <v>17</v>
      </c>
      <c r="K10" s="313">
        <v>4</v>
      </c>
      <c r="L10" s="313">
        <v>10</v>
      </c>
    </row>
    <row r="11" spans="1:13">
      <c r="A11" s="3" t="s">
        <v>313</v>
      </c>
      <c r="B11" s="340" t="s">
        <v>59</v>
      </c>
      <c r="C11" s="28" t="s">
        <v>58</v>
      </c>
      <c r="D11" s="29" t="s">
        <v>53</v>
      </c>
      <c r="E11" s="314">
        <v>5.333333333333333</v>
      </c>
      <c r="F11" s="314">
        <v>8</v>
      </c>
      <c r="G11" s="314">
        <v>0</v>
      </c>
      <c r="H11" s="314">
        <v>8</v>
      </c>
      <c r="I11" s="314">
        <v>10.666666666666666</v>
      </c>
      <c r="J11" s="314">
        <v>13</v>
      </c>
      <c r="K11" s="314">
        <v>4</v>
      </c>
      <c r="L11" s="314">
        <v>15</v>
      </c>
    </row>
    <row r="12" spans="1:13">
      <c r="A12" s="3" t="s">
        <v>317</v>
      </c>
      <c r="B12" s="339" t="s">
        <v>330</v>
      </c>
      <c r="C12" s="164" t="s">
        <v>58</v>
      </c>
      <c r="D12" s="165" t="s">
        <v>53</v>
      </c>
      <c r="E12" s="313">
        <v>4</v>
      </c>
      <c r="F12" s="313">
        <v>8</v>
      </c>
      <c r="G12" s="313">
        <v>0</v>
      </c>
      <c r="H12" s="313">
        <v>4</v>
      </c>
      <c r="I12" s="313">
        <v>9.3333333333333339</v>
      </c>
      <c r="J12" s="313">
        <v>12</v>
      </c>
      <c r="K12" s="313">
        <v>3</v>
      </c>
      <c r="L12" s="313">
        <v>13</v>
      </c>
    </row>
    <row r="13" spans="1:13">
      <c r="A13" s="3" t="s">
        <v>305</v>
      </c>
      <c r="B13" s="340" t="s">
        <v>437</v>
      </c>
      <c r="C13" s="28" t="s">
        <v>58</v>
      </c>
      <c r="D13" s="29" t="s">
        <v>53</v>
      </c>
      <c r="E13" s="314">
        <v>6</v>
      </c>
      <c r="F13" s="314">
        <v>9</v>
      </c>
      <c r="G13" s="314">
        <v>0</v>
      </c>
      <c r="H13" s="314">
        <v>9</v>
      </c>
      <c r="I13" s="314">
        <v>11</v>
      </c>
      <c r="J13" s="314">
        <v>11</v>
      </c>
      <c r="K13" s="314">
        <v>2</v>
      </c>
      <c r="L13" s="314">
        <v>20</v>
      </c>
    </row>
    <row r="14" spans="1:13">
      <c r="A14" s="3" t="s">
        <v>306</v>
      </c>
      <c r="B14" s="339" t="s">
        <v>438</v>
      </c>
      <c r="C14" s="164" t="s">
        <v>58</v>
      </c>
      <c r="D14" s="165" t="s">
        <v>53</v>
      </c>
      <c r="E14" s="313">
        <v>7.333333333333333</v>
      </c>
      <c r="F14" s="313">
        <v>13</v>
      </c>
      <c r="G14" s="313">
        <v>1</v>
      </c>
      <c r="H14" s="313">
        <v>8</v>
      </c>
      <c r="I14" s="313">
        <v>7.666666666666667</v>
      </c>
      <c r="J14" s="313">
        <v>12</v>
      </c>
      <c r="K14" s="313">
        <v>5</v>
      </c>
      <c r="L14" s="313">
        <v>6</v>
      </c>
    </row>
    <row r="15" spans="1:13">
      <c r="A15" s="3" t="s">
        <v>314</v>
      </c>
      <c r="B15" s="340" t="s">
        <v>60</v>
      </c>
      <c r="C15" s="28" t="s">
        <v>58</v>
      </c>
      <c r="D15" s="29" t="s">
        <v>53</v>
      </c>
      <c r="E15" s="314">
        <v>5</v>
      </c>
      <c r="F15" s="314">
        <v>7</v>
      </c>
      <c r="G15" s="314">
        <v>0</v>
      </c>
      <c r="H15" s="314">
        <v>8</v>
      </c>
      <c r="I15" s="314">
        <v>7.333333333333333</v>
      </c>
      <c r="J15" s="314">
        <v>8</v>
      </c>
      <c r="K15" s="314">
        <v>2</v>
      </c>
      <c r="L15" s="314">
        <v>12</v>
      </c>
    </row>
    <row r="16" spans="1:13">
      <c r="A16" s="3" t="s">
        <v>319</v>
      </c>
      <c r="B16" s="339" t="s">
        <v>267</v>
      </c>
      <c r="C16" s="164" t="s">
        <v>61</v>
      </c>
      <c r="D16" s="165" t="s">
        <v>53</v>
      </c>
      <c r="E16" s="313">
        <v>4</v>
      </c>
      <c r="F16" s="313">
        <v>4</v>
      </c>
      <c r="G16" s="313">
        <v>0</v>
      </c>
      <c r="H16" s="313">
        <v>8</v>
      </c>
      <c r="I16" s="313">
        <v>5.333333333333333</v>
      </c>
      <c r="J16" s="313">
        <v>7</v>
      </c>
      <c r="K16" s="313">
        <v>2</v>
      </c>
      <c r="L16" s="313">
        <v>7</v>
      </c>
    </row>
    <row r="17" spans="1:32" s="181" customFormat="1">
      <c r="A17" s="6"/>
      <c r="B17" s="388" t="s">
        <v>1</v>
      </c>
      <c r="C17" s="403"/>
      <c r="D17" s="417"/>
      <c r="E17" s="271">
        <f t="shared" ref="E17:L17" si="0">AVERAGE(E6:E16)</f>
        <v>4.9090909090909101</v>
      </c>
      <c r="F17" s="315">
        <f t="shared" si="0"/>
        <v>7.2727272727272725</v>
      </c>
      <c r="G17" s="315">
        <f t="shared" si="0"/>
        <v>0.27272727272727271</v>
      </c>
      <c r="H17" s="315">
        <f t="shared" si="0"/>
        <v>7.1818181818181817</v>
      </c>
      <c r="I17" s="315">
        <f t="shared" si="0"/>
        <v>8.0303030303030294</v>
      </c>
      <c r="J17" s="315">
        <f t="shared" si="0"/>
        <v>10.545454545454545</v>
      </c>
      <c r="K17" s="315">
        <f t="shared" si="0"/>
        <v>2.9090909090909092</v>
      </c>
      <c r="L17" s="315">
        <f t="shared" si="0"/>
        <v>10.636363636363637</v>
      </c>
    </row>
    <row r="18" spans="1:32" s="181" customFormat="1">
      <c r="A18" s="6"/>
      <c r="B18" s="389" t="s">
        <v>429</v>
      </c>
      <c r="C18" s="404"/>
      <c r="D18" s="418"/>
      <c r="E18" s="273">
        <f t="shared" ref="E18:L18" si="1">MIN(E6:E16)</f>
        <v>3</v>
      </c>
      <c r="F18" s="316">
        <f t="shared" si="1"/>
        <v>3</v>
      </c>
      <c r="G18" s="316">
        <f t="shared" si="1"/>
        <v>0</v>
      </c>
      <c r="H18" s="316">
        <f t="shared" si="1"/>
        <v>4</v>
      </c>
      <c r="I18" s="316">
        <f t="shared" si="1"/>
        <v>5</v>
      </c>
      <c r="J18" s="316">
        <f t="shared" si="1"/>
        <v>6</v>
      </c>
      <c r="K18" s="316">
        <f t="shared" si="1"/>
        <v>2</v>
      </c>
      <c r="L18" s="316">
        <f t="shared" si="1"/>
        <v>4</v>
      </c>
    </row>
    <row r="19" spans="1:32" s="181" customFormat="1">
      <c r="A19" s="6"/>
      <c r="B19" s="389" t="s">
        <v>430</v>
      </c>
      <c r="C19" s="404"/>
      <c r="D19" s="418"/>
      <c r="E19" s="273">
        <f t="shared" ref="E19:L19" si="2">MAX(E6:E16)</f>
        <v>7.333333333333333</v>
      </c>
      <c r="F19" s="316">
        <f t="shared" si="2"/>
        <v>13</v>
      </c>
      <c r="G19" s="316">
        <f t="shared" si="2"/>
        <v>1</v>
      </c>
      <c r="H19" s="316">
        <f t="shared" si="2"/>
        <v>10</v>
      </c>
      <c r="I19" s="316">
        <f t="shared" si="2"/>
        <v>11</v>
      </c>
      <c r="J19" s="316">
        <f t="shared" si="2"/>
        <v>17</v>
      </c>
      <c r="K19" s="316">
        <f t="shared" si="2"/>
        <v>5</v>
      </c>
      <c r="L19" s="316">
        <f t="shared" si="2"/>
        <v>20</v>
      </c>
    </row>
    <row r="20" spans="1:32" s="181" customFormat="1" ht="13.8" thickBot="1">
      <c r="A20" s="6"/>
      <c r="B20" s="390" t="s">
        <v>431</v>
      </c>
      <c r="C20" s="405"/>
      <c r="D20" s="419"/>
      <c r="E20" s="275">
        <f t="shared" ref="E20:L20" si="3">E19-E18</f>
        <v>4.333333333333333</v>
      </c>
      <c r="F20" s="317">
        <f t="shared" si="3"/>
        <v>10</v>
      </c>
      <c r="G20" s="317">
        <f t="shared" si="3"/>
        <v>1</v>
      </c>
      <c r="H20" s="317">
        <f t="shared" si="3"/>
        <v>6</v>
      </c>
      <c r="I20" s="317">
        <f t="shared" si="3"/>
        <v>6</v>
      </c>
      <c r="J20" s="317">
        <f t="shared" si="3"/>
        <v>11</v>
      </c>
      <c r="K20" s="317">
        <f t="shared" si="3"/>
        <v>3</v>
      </c>
      <c r="L20" s="317">
        <f t="shared" si="3"/>
        <v>16</v>
      </c>
    </row>
    <row r="21" spans="1:32" s="248" customFormat="1" ht="55.8" customHeight="1">
      <c r="A21" s="307"/>
      <c r="B21" s="486" t="s">
        <v>556</v>
      </c>
      <c r="C21" s="486"/>
      <c r="D21" s="486"/>
      <c r="E21" s="486"/>
      <c r="F21" s="486"/>
      <c r="G21" s="486"/>
      <c r="H21" s="486"/>
      <c r="I21" s="486"/>
      <c r="J21" s="486"/>
      <c r="K21" s="486"/>
      <c r="L21" s="486"/>
      <c r="M21" s="276"/>
      <c r="N21" s="276"/>
      <c r="O21" s="276"/>
      <c r="P21" s="276"/>
      <c r="Q21" s="276"/>
      <c r="R21" s="276"/>
      <c r="S21" s="276"/>
      <c r="T21" s="276"/>
      <c r="AF21" s="248" t="s">
        <v>3</v>
      </c>
    </row>
    <row r="22" spans="1:32" s="166" customFormat="1" ht="43.05" customHeight="1" thickBot="1">
      <c r="A22" s="163"/>
      <c r="B22" s="493" t="s">
        <v>586</v>
      </c>
      <c r="C22" s="493"/>
      <c r="D22" s="493"/>
      <c r="E22" s="493"/>
      <c r="F22" s="493"/>
      <c r="G22" s="493"/>
      <c r="H22" s="493"/>
      <c r="I22" s="493"/>
      <c r="J22" s="493"/>
      <c r="K22" s="493"/>
      <c r="L22" s="493"/>
    </row>
    <row r="23" spans="1:32" ht="19.95" customHeight="1">
      <c r="B23" s="1" t="s">
        <v>0</v>
      </c>
      <c r="C23" s="462" t="s">
        <v>505</v>
      </c>
      <c r="D23" s="160" t="s">
        <v>21</v>
      </c>
      <c r="E23" s="477" t="s">
        <v>589</v>
      </c>
      <c r="F23" s="478"/>
      <c r="G23" s="478"/>
      <c r="H23" s="478"/>
      <c r="I23" s="478"/>
      <c r="J23" s="478"/>
      <c r="K23" s="478"/>
      <c r="L23" s="478"/>
    </row>
    <row r="24" spans="1:32" ht="19.95" customHeight="1">
      <c r="B24" s="13"/>
      <c r="C24" s="162"/>
      <c r="D24" s="162"/>
      <c r="E24" s="480" t="s">
        <v>269</v>
      </c>
      <c r="F24" s="482"/>
      <c r="G24" s="482"/>
      <c r="H24" s="482"/>
      <c r="I24" s="480" t="s">
        <v>81</v>
      </c>
      <c r="J24" s="482"/>
      <c r="K24" s="482"/>
      <c r="L24" s="482"/>
    </row>
    <row r="25" spans="1:32" ht="19.8" customHeight="1" thickBot="1">
      <c r="B25" s="2"/>
      <c r="C25" s="161"/>
      <c r="D25" s="161"/>
      <c r="E25" s="327" t="s">
        <v>428</v>
      </c>
      <c r="F25" s="329" t="s">
        <v>427</v>
      </c>
      <c r="G25" s="329" t="s">
        <v>426</v>
      </c>
      <c r="H25" s="321" t="s">
        <v>425</v>
      </c>
      <c r="I25" s="327" t="s">
        <v>428</v>
      </c>
      <c r="J25" s="329" t="s">
        <v>427</v>
      </c>
      <c r="K25" s="329" t="s">
        <v>426</v>
      </c>
      <c r="L25" s="329" t="s">
        <v>425</v>
      </c>
    </row>
    <row r="26" spans="1:32" s="181" customFormat="1">
      <c r="A26" s="6"/>
      <c r="B26" s="391" t="s">
        <v>448</v>
      </c>
      <c r="C26" s="406"/>
      <c r="D26" s="406"/>
      <c r="E26" s="244"/>
      <c r="F26" s="244"/>
      <c r="G26" s="245"/>
      <c r="H26" s="245"/>
      <c r="I26" s="245"/>
      <c r="J26" s="245"/>
      <c r="K26" s="245"/>
      <c r="L26" s="245"/>
    </row>
    <row r="27" spans="1:32">
      <c r="A27" s="3" t="s">
        <v>316</v>
      </c>
      <c r="B27" s="339" t="s">
        <v>266</v>
      </c>
      <c r="C27" s="164" t="s">
        <v>24</v>
      </c>
      <c r="D27" s="165" t="s">
        <v>87</v>
      </c>
      <c r="E27" s="268">
        <v>2.3333333333333335</v>
      </c>
      <c r="F27" s="313">
        <v>3</v>
      </c>
      <c r="G27" s="313">
        <v>1</v>
      </c>
      <c r="H27" s="313">
        <v>3</v>
      </c>
      <c r="I27" s="313">
        <v>3.3333333333333335</v>
      </c>
      <c r="J27" s="313">
        <v>2</v>
      </c>
      <c r="K27" s="313">
        <v>4</v>
      </c>
      <c r="L27" s="313">
        <v>4</v>
      </c>
    </row>
    <row r="28" spans="1:32">
      <c r="A28" s="3" t="s">
        <v>328</v>
      </c>
      <c r="B28" s="340" t="s">
        <v>27</v>
      </c>
      <c r="C28" s="28" t="s">
        <v>24</v>
      </c>
      <c r="D28" s="29" t="s">
        <v>87</v>
      </c>
      <c r="E28" s="269">
        <v>0.66666666666666663</v>
      </c>
      <c r="F28" s="314">
        <v>1</v>
      </c>
      <c r="G28" s="314">
        <v>0</v>
      </c>
      <c r="H28" s="314">
        <v>1</v>
      </c>
      <c r="I28" s="314">
        <v>2.6666666666666665</v>
      </c>
      <c r="J28" s="314">
        <v>4</v>
      </c>
      <c r="K28" s="314">
        <v>2</v>
      </c>
      <c r="L28" s="314">
        <v>2</v>
      </c>
    </row>
    <row r="29" spans="1:32">
      <c r="A29" s="3" t="s">
        <v>302</v>
      </c>
      <c r="B29" s="339">
        <v>140760</v>
      </c>
      <c r="C29" s="164" t="s">
        <v>29</v>
      </c>
      <c r="D29" s="165" t="s">
        <v>87</v>
      </c>
      <c r="E29" s="268">
        <v>1.6666666666666667</v>
      </c>
      <c r="F29" s="313">
        <v>2</v>
      </c>
      <c r="G29" s="313">
        <v>2</v>
      </c>
      <c r="H29" s="313">
        <v>1</v>
      </c>
      <c r="I29" s="313">
        <v>-0.66666666666666663</v>
      </c>
      <c r="J29" s="313">
        <v>-2</v>
      </c>
      <c r="K29" s="313">
        <v>2</v>
      </c>
      <c r="L29" s="313">
        <v>-2</v>
      </c>
    </row>
    <row r="30" spans="1:32">
      <c r="A30" s="3" t="s">
        <v>304</v>
      </c>
      <c r="B30" s="340">
        <v>140789</v>
      </c>
      <c r="C30" s="28" t="s">
        <v>29</v>
      </c>
      <c r="D30" s="29" t="s">
        <v>87</v>
      </c>
      <c r="E30" s="269">
        <v>2.3333333333333335</v>
      </c>
      <c r="F30" s="314">
        <v>2</v>
      </c>
      <c r="G30" s="314">
        <v>1</v>
      </c>
      <c r="H30" s="314">
        <v>4</v>
      </c>
      <c r="I30" s="314">
        <v>1.3333333333333333</v>
      </c>
      <c r="J30" s="314">
        <v>1</v>
      </c>
      <c r="K30" s="314">
        <v>2</v>
      </c>
      <c r="L30" s="314">
        <v>1</v>
      </c>
    </row>
    <row r="31" spans="1:32">
      <c r="A31" s="3" t="s">
        <v>309</v>
      </c>
      <c r="B31" s="339">
        <v>140797</v>
      </c>
      <c r="C31" s="164" t="s">
        <v>29</v>
      </c>
      <c r="D31" s="165" t="s">
        <v>87</v>
      </c>
      <c r="E31" s="268">
        <v>2</v>
      </c>
      <c r="F31" s="313">
        <v>3</v>
      </c>
      <c r="G31" s="313">
        <v>1</v>
      </c>
      <c r="H31" s="313">
        <v>2</v>
      </c>
      <c r="I31" s="313">
        <v>1</v>
      </c>
      <c r="J31" s="313">
        <v>-2</v>
      </c>
      <c r="K31" s="313">
        <v>5</v>
      </c>
      <c r="L31" s="313">
        <v>0</v>
      </c>
    </row>
    <row r="32" spans="1:32">
      <c r="A32" s="3" t="s">
        <v>307</v>
      </c>
      <c r="B32" s="340" t="s">
        <v>488</v>
      </c>
      <c r="C32" s="28" t="s">
        <v>29</v>
      </c>
      <c r="D32" s="29" t="s">
        <v>87</v>
      </c>
      <c r="E32" s="269">
        <v>2.6666666666666665</v>
      </c>
      <c r="F32" s="314">
        <v>3</v>
      </c>
      <c r="G32" s="314">
        <v>2</v>
      </c>
      <c r="H32" s="314">
        <v>3</v>
      </c>
      <c r="I32" s="314">
        <v>1.3333333333333333</v>
      </c>
      <c r="J32" s="314">
        <v>0</v>
      </c>
      <c r="K32" s="314">
        <v>3</v>
      </c>
      <c r="L32" s="314">
        <v>1</v>
      </c>
    </row>
    <row r="33" spans="1:12">
      <c r="A33" s="3" t="s">
        <v>301</v>
      </c>
      <c r="B33" s="339" t="s">
        <v>31</v>
      </c>
      <c r="C33" s="164" t="s">
        <v>29</v>
      </c>
      <c r="D33" s="165" t="s">
        <v>87</v>
      </c>
      <c r="E33" s="268">
        <v>3.3333333333333335</v>
      </c>
      <c r="F33" s="313">
        <v>3</v>
      </c>
      <c r="G33" s="313">
        <v>2</v>
      </c>
      <c r="H33" s="313">
        <v>5</v>
      </c>
      <c r="I33" s="313">
        <v>1.6666666666666667</v>
      </c>
      <c r="J33" s="313">
        <v>1</v>
      </c>
      <c r="K33" s="313">
        <v>5</v>
      </c>
      <c r="L33" s="313">
        <v>-1</v>
      </c>
    </row>
    <row r="34" spans="1:12">
      <c r="A34" s="3" t="s">
        <v>271</v>
      </c>
      <c r="B34" s="340" t="s">
        <v>51</v>
      </c>
      <c r="C34" s="28" t="s">
        <v>34</v>
      </c>
      <c r="D34" s="29" t="s">
        <v>87</v>
      </c>
      <c r="E34" s="269">
        <v>0.66666666666666663</v>
      </c>
      <c r="F34" s="314">
        <v>2</v>
      </c>
      <c r="G34" s="314">
        <v>1</v>
      </c>
      <c r="H34" s="314">
        <v>-1</v>
      </c>
      <c r="I34" s="314">
        <v>-6</v>
      </c>
      <c r="J34" s="314">
        <v>-6</v>
      </c>
      <c r="K34" s="314">
        <v>-3</v>
      </c>
      <c r="L34" s="314">
        <v>-9</v>
      </c>
    </row>
    <row r="35" spans="1:12">
      <c r="A35" s="3" t="s">
        <v>280</v>
      </c>
      <c r="B35" s="339" t="s">
        <v>433</v>
      </c>
      <c r="C35" s="164" t="s">
        <v>34</v>
      </c>
      <c r="D35" s="165" t="s">
        <v>87</v>
      </c>
      <c r="E35" s="268">
        <v>2</v>
      </c>
      <c r="F35" s="313">
        <v>3</v>
      </c>
      <c r="G35" s="313">
        <v>1</v>
      </c>
      <c r="H35" s="313">
        <v>2</v>
      </c>
      <c r="I35" s="313">
        <v>-5</v>
      </c>
      <c r="J35" s="313">
        <v>-4</v>
      </c>
      <c r="K35" s="313">
        <v>-3</v>
      </c>
      <c r="L35" s="313">
        <v>-8</v>
      </c>
    </row>
    <row r="36" spans="1:12">
      <c r="A36" s="3" t="s">
        <v>295</v>
      </c>
      <c r="B36" s="340" t="s">
        <v>434</v>
      </c>
      <c r="C36" s="28" t="s">
        <v>34</v>
      </c>
      <c r="D36" s="29" t="s">
        <v>87</v>
      </c>
      <c r="E36" s="269">
        <v>3</v>
      </c>
      <c r="F36" s="314">
        <v>3</v>
      </c>
      <c r="G36" s="314">
        <v>3</v>
      </c>
      <c r="H36" s="314">
        <v>3</v>
      </c>
      <c r="I36" s="314">
        <v>-2.3333333333333335</v>
      </c>
      <c r="J36" s="314">
        <v>-1</v>
      </c>
      <c r="K36" s="314">
        <v>-2</v>
      </c>
      <c r="L36" s="314">
        <v>-4</v>
      </c>
    </row>
    <row r="37" spans="1:12">
      <c r="A37" s="3" t="s">
        <v>287</v>
      </c>
      <c r="B37" s="339" t="s">
        <v>439</v>
      </c>
      <c r="C37" s="164" t="s">
        <v>34</v>
      </c>
      <c r="D37" s="165" t="s">
        <v>87</v>
      </c>
      <c r="E37" s="268">
        <v>1.3333333333333333</v>
      </c>
      <c r="F37" s="313">
        <v>2</v>
      </c>
      <c r="G37" s="313">
        <v>2</v>
      </c>
      <c r="H37" s="313">
        <v>0</v>
      </c>
      <c r="I37" s="313">
        <v>-3.6666666666666665</v>
      </c>
      <c r="J37" s="313">
        <v>-3</v>
      </c>
      <c r="K37" s="313">
        <v>-2</v>
      </c>
      <c r="L37" s="313">
        <v>-6</v>
      </c>
    </row>
    <row r="38" spans="1:12">
      <c r="A38" s="3" t="s">
        <v>274</v>
      </c>
      <c r="B38" s="340" t="s">
        <v>440</v>
      </c>
      <c r="C38" s="28" t="s">
        <v>34</v>
      </c>
      <c r="D38" s="29" t="s">
        <v>87</v>
      </c>
      <c r="E38" s="269">
        <v>1</v>
      </c>
      <c r="F38" s="314">
        <v>2</v>
      </c>
      <c r="G38" s="314">
        <v>2</v>
      </c>
      <c r="H38" s="314">
        <v>-1</v>
      </c>
      <c r="I38" s="314">
        <v>-5</v>
      </c>
      <c r="J38" s="314">
        <v>-6</v>
      </c>
      <c r="K38" s="314">
        <v>-1</v>
      </c>
      <c r="L38" s="314">
        <v>-8</v>
      </c>
    </row>
    <row r="39" spans="1:12">
      <c r="A39" s="3" t="s">
        <v>277</v>
      </c>
      <c r="B39" s="339" t="s">
        <v>441</v>
      </c>
      <c r="C39" s="164" t="s">
        <v>34</v>
      </c>
      <c r="D39" s="165" t="s">
        <v>87</v>
      </c>
      <c r="E39" s="268">
        <v>0.33333333333333331</v>
      </c>
      <c r="F39" s="313">
        <v>2</v>
      </c>
      <c r="G39" s="313">
        <v>1</v>
      </c>
      <c r="H39" s="313">
        <v>-2</v>
      </c>
      <c r="I39" s="313">
        <v>-5.666666666666667</v>
      </c>
      <c r="J39" s="313">
        <v>-5</v>
      </c>
      <c r="K39" s="313">
        <v>-4</v>
      </c>
      <c r="L39" s="313">
        <v>-8</v>
      </c>
    </row>
    <row r="40" spans="1:12">
      <c r="A40" s="3" t="s">
        <v>283</v>
      </c>
      <c r="B40" s="340" t="s">
        <v>442</v>
      </c>
      <c r="C40" s="28" t="s">
        <v>34</v>
      </c>
      <c r="D40" s="29" t="s">
        <v>87</v>
      </c>
      <c r="E40" s="269">
        <v>1</v>
      </c>
      <c r="F40" s="314">
        <v>2</v>
      </c>
      <c r="G40" s="314">
        <v>2</v>
      </c>
      <c r="H40" s="314">
        <v>-1</v>
      </c>
      <c r="I40" s="314">
        <v>-5</v>
      </c>
      <c r="J40" s="314">
        <v>-4</v>
      </c>
      <c r="K40" s="314">
        <v>-3</v>
      </c>
      <c r="L40" s="314">
        <v>-8</v>
      </c>
    </row>
    <row r="41" spans="1:12">
      <c r="A41" s="3" t="s">
        <v>285</v>
      </c>
      <c r="B41" s="339" t="s">
        <v>86</v>
      </c>
      <c r="C41" s="164" t="s">
        <v>34</v>
      </c>
      <c r="D41" s="165" t="s">
        <v>87</v>
      </c>
      <c r="E41" s="268">
        <v>1</v>
      </c>
      <c r="F41" s="313">
        <v>2</v>
      </c>
      <c r="G41" s="313">
        <v>1</v>
      </c>
      <c r="H41" s="313">
        <v>0</v>
      </c>
      <c r="I41" s="313">
        <v>-4.333333333333333</v>
      </c>
      <c r="J41" s="313">
        <v>-5</v>
      </c>
      <c r="K41" s="313">
        <v>-3</v>
      </c>
      <c r="L41" s="313">
        <v>-5</v>
      </c>
    </row>
    <row r="42" spans="1:12">
      <c r="A42" s="3" t="s">
        <v>308</v>
      </c>
      <c r="B42" s="340" t="s">
        <v>35</v>
      </c>
      <c r="C42" s="28" t="s">
        <v>34</v>
      </c>
      <c r="D42" s="29" t="s">
        <v>87</v>
      </c>
      <c r="E42" s="269">
        <v>2.6666666666666665</v>
      </c>
      <c r="F42" s="314">
        <v>3</v>
      </c>
      <c r="G42" s="314">
        <v>1</v>
      </c>
      <c r="H42" s="314">
        <v>4</v>
      </c>
      <c r="I42" s="314">
        <v>0.33333333333333331</v>
      </c>
      <c r="J42" s="314">
        <v>0</v>
      </c>
      <c r="K42" s="314">
        <v>2</v>
      </c>
      <c r="L42" s="314">
        <v>-1</v>
      </c>
    </row>
    <row r="43" spans="1:12">
      <c r="A43" s="3" t="s">
        <v>293</v>
      </c>
      <c r="B43" s="339" t="s">
        <v>38</v>
      </c>
      <c r="C43" s="164" t="s">
        <v>523</v>
      </c>
      <c r="D43" s="165" t="s">
        <v>87</v>
      </c>
      <c r="E43" s="268">
        <v>2.6666666666666665</v>
      </c>
      <c r="F43" s="313">
        <v>3</v>
      </c>
      <c r="G43" s="313">
        <v>2</v>
      </c>
      <c r="H43" s="313">
        <v>3</v>
      </c>
      <c r="I43" s="313">
        <v>-1.6666666666666667</v>
      </c>
      <c r="J43" s="313">
        <v>-2</v>
      </c>
      <c r="K43" s="313">
        <v>3</v>
      </c>
      <c r="L43" s="313">
        <v>-6</v>
      </c>
    </row>
    <row r="44" spans="1:12">
      <c r="A44" s="3" t="s">
        <v>298</v>
      </c>
      <c r="B44" s="340" t="s">
        <v>33</v>
      </c>
      <c r="C44" s="28" t="s">
        <v>523</v>
      </c>
      <c r="D44" s="29" t="s">
        <v>87</v>
      </c>
      <c r="E44" s="269">
        <v>2.3333333333333335</v>
      </c>
      <c r="F44" s="314">
        <v>3</v>
      </c>
      <c r="G44" s="314">
        <v>2</v>
      </c>
      <c r="H44" s="314">
        <v>2</v>
      </c>
      <c r="I44" s="314">
        <v>0</v>
      </c>
      <c r="J44" s="314">
        <v>-2</v>
      </c>
      <c r="K44" s="314">
        <v>3</v>
      </c>
      <c r="L44" s="314">
        <v>-1</v>
      </c>
    </row>
    <row r="45" spans="1:12">
      <c r="A45" s="3" t="s">
        <v>288</v>
      </c>
      <c r="B45" s="339" t="s">
        <v>77</v>
      </c>
      <c r="C45" s="164" t="s">
        <v>37</v>
      </c>
      <c r="D45" s="165" t="s">
        <v>87</v>
      </c>
      <c r="E45" s="268">
        <v>3</v>
      </c>
      <c r="F45" s="313">
        <v>3</v>
      </c>
      <c r="G45" s="313">
        <v>2</v>
      </c>
      <c r="H45" s="313">
        <v>4</v>
      </c>
      <c r="I45" s="313">
        <v>-2</v>
      </c>
      <c r="J45" s="313">
        <v>-2</v>
      </c>
      <c r="K45" s="313">
        <v>2</v>
      </c>
      <c r="L45" s="313">
        <v>-6</v>
      </c>
    </row>
    <row r="46" spans="1:12">
      <c r="A46" s="3" t="s">
        <v>303</v>
      </c>
      <c r="B46" s="340" t="s">
        <v>78</v>
      </c>
      <c r="C46" s="28" t="s">
        <v>37</v>
      </c>
      <c r="D46" s="29" t="s">
        <v>87</v>
      </c>
      <c r="E46" s="269">
        <v>2</v>
      </c>
      <c r="F46" s="314">
        <v>3</v>
      </c>
      <c r="G46" s="314">
        <v>2</v>
      </c>
      <c r="H46" s="314">
        <v>1</v>
      </c>
      <c r="I46" s="314">
        <v>-1.3333333333333333</v>
      </c>
      <c r="J46" s="314">
        <v>-2</v>
      </c>
      <c r="K46" s="314">
        <v>2</v>
      </c>
      <c r="L46" s="314">
        <v>-4</v>
      </c>
    </row>
    <row r="47" spans="1:12" s="181" customFormat="1">
      <c r="A47" s="6"/>
      <c r="B47" s="388" t="s">
        <v>1</v>
      </c>
      <c r="C47" s="403"/>
      <c r="D47" s="417"/>
      <c r="E47" s="271">
        <f t="shared" ref="E47:L47" si="4">AVERAGE(E27:E46)</f>
        <v>1.9</v>
      </c>
      <c r="F47" s="271">
        <f t="shared" si="4"/>
        <v>2.5</v>
      </c>
      <c r="G47" s="315">
        <f t="shared" si="4"/>
        <v>1.55</v>
      </c>
      <c r="H47" s="315">
        <f t="shared" si="4"/>
        <v>1.65</v>
      </c>
      <c r="I47" s="315">
        <f t="shared" si="4"/>
        <v>-1.55</v>
      </c>
      <c r="J47" s="315">
        <f t="shared" si="4"/>
        <v>-1.9</v>
      </c>
      <c r="K47" s="315">
        <f t="shared" si="4"/>
        <v>0.7</v>
      </c>
      <c r="L47" s="315">
        <f t="shared" si="4"/>
        <v>-3.45</v>
      </c>
    </row>
    <row r="48" spans="1:12" s="181" customFormat="1">
      <c r="A48" s="6"/>
      <c r="B48" s="389" t="s">
        <v>429</v>
      </c>
      <c r="C48" s="404"/>
      <c r="D48" s="418"/>
      <c r="E48" s="273">
        <f t="shared" ref="E48:L48" si="5">MIN(E27:E46)</f>
        <v>0.33333333333333331</v>
      </c>
      <c r="F48" s="273">
        <f t="shared" si="5"/>
        <v>1</v>
      </c>
      <c r="G48" s="316">
        <f t="shared" si="5"/>
        <v>0</v>
      </c>
      <c r="H48" s="316">
        <f t="shared" si="5"/>
        <v>-2</v>
      </c>
      <c r="I48" s="316">
        <f t="shared" si="5"/>
        <v>-6</v>
      </c>
      <c r="J48" s="316">
        <f t="shared" si="5"/>
        <v>-6</v>
      </c>
      <c r="K48" s="316">
        <f t="shared" si="5"/>
        <v>-4</v>
      </c>
      <c r="L48" s="316">
        <f t="shared" si="5"/>
        <v>-9</v>
      </c>
    </row>
    <row r="49" spans="1:32" s="181" customFormat="1">
      <c r="A49" s="6"/>
      <c r="B49" s="389" t="s">
        <v>430</v>
      </c>
      <c r="C49" s="404"/>
      <c r="D49" s="418"/>
      <c r="E49" s="273">
        <f t="shared" ref="E49:L49" si="6">MAX(E27:E46)</f>
        <v>3.3333333333333335</v>
      </c>
      <c r="F49" s="273">
        <f t="shared" si="6"/>
        <v>3</v>
      </c>
      <c r="G49" s="316">
        <f t="shared" si="6"/>
        <v>3</v>
      </c>
      <c r="H49" s="316">
        <f t="shared" si="6"/>
        <v>5</v>
      </c>
      <c r="I49" s="316">
        <f t="shared" si="6"/>
        <v>3.3333333333333335</v>
      </c>
      <c r="J49" s="316">
        <f t="shared" si="6"/>
        <v>4</v>
      </c>
      <c r="K49" s="316">
        <f t="shared" si="6"/>
        <v>5</v>
      </c>
      <c r="L49" s="316">
        <f t="shared" si="6"/>
        <v>4</v>
      </c>
    </row>
    <row r="50" spans="1:32" s="166" customFormat="1" ht="13.8" thickBot="1">
      <c r="A50" s="163"/>
      <c r="B50" s="390" t="s">
        <v>431</v>
      </c>
      <c r="C50" s="405"/>
      <c r="D50" s="419"/>
      <c r="E50" s="275">
        <f t="shared" ref="E50:L50" si="7">E49-E48</f>
        <v>3</v>
      </c>
      <c r="F50" s="275">
        <f t="shared" si="7"/>
        <v>2</v>
      </c>
      <c r="G50" s="317">
        <f t="shared" si="7"/>
        <v>3</v>
      </c>
      <c r="H50" s="317">
        <f t="shared" si="7"/>
        <v>7</v>
      </c>
      <c r="I50" s="317">
        <f t="shared" si="7"/>
        <v>9.3333333333333339</v>
      </c>
      <c r="J50" s="317">
        <f t="shared" si="7"/>
        <v>10</v>
      </c>
      <c r="K50" s="317">
        <f t="shared" si="7"/>
        <v>9</v>
      </c>
      <c r="L50" s="317">
        <f t="shared" si="7"/>
        <v>13</v>
      </c>
    </row>
    <row r="51" spans="1:32" s="248" customFormat="1" ht="55.8" customHeight="1">
      <c r="A51" s="307"/>
      <c r="B51" s="486" t="s">
        <v>556</v>
      </c>
      <c r="C51" s="486"/>
      <c r="D51" s="486"/>
      <c r="E51" s="486"/>
      <c r="F51" s="486"/>
      <c r="G51" s="486"/>
      <c r="H51" s="486"/>
      <c r="I51" s="486"/>
      <c r="J51" s="486"/>
      <c r="K51" s="486"/>
      <c r="L51" s="486"/>
      <c r="M51" s="276"/>
      <c r="N51" s="276"/>
      <c r="O51" s="276"/>
      <c r="P51" s="276"/>
      <c r="Q51" s="276"/>
      <c r="R51" s="276"/>
      <c r="S51" s="276"/>
      <c r="T51" s="276"/>
      <c r="AF51" s="248" t="s">
        <v>3</v>
      </c>
    </row>
    <row r="52" spans="1:32" s="166" customFormat="1" ht="43.05" customHeight="1" thickBot="1">
      <c r="A52" s="163"/>
      <c r="B52" s="493" t="s">
        <v>587</v>
      </c>
      <c r="C52" s="493"/>
      <c r="D52" s="493"/>
      <c r="E52" s="493"/>
      <c r="F52" s="493"/>
      <c r="G52" s="493"/>
      <c r="H52" s="493"/>
      <c r="I52" s="493"/>
      <c r="J52" s="493"/>
      <c r="K52" s="493"/>
      <c r="L52" s="493"/>
    </row>
    <row r="53" spans="1:32" ht="19.95" customHeight="1">
      <c r="B53" s="1" t="s">
        <v>0</v>
      </c>
      <c r="C53" s="462" t="s">
        <v>505</v>
      </c>
      <c r="D53" s="160" t="s">
        <v>21</v>
      </c>
      <c r="E53" s="477" t="s">
        <v>589</v>
      </c>
      <c r="F53" s="478"/>
      <c r="G53" s="478"/>
      <c r="H53" s="478"/>
      <c r="I53" s="478"/>
      <c r="J53" s="478"/>
      <c r="K53" s="478"/>
      <c r="L53" s="478"/>
    </row>
    <row r="54" spans="1:32" ht="19.95" customHeight="1">
      <c r="B54" s="13"/>
      <c r="C54" s="162"/>
      <c r="D54" s="162"/>
      <c r="E54" s="480" t="s">
        <v>269</v>
      </c>
      <c r="F54" s="482"/>
      <c r="G54" s="482"/>
      <c r="H54" s="482"/>
      <c r="I54" s="480" t="s">
        <v>81</v>
      </c>
      <c r="J54" s="482"/>
      <c r="K54" s="482"/>
      <c r="L54" s="482"/>
    </row>
    <row r="55" spans="1:32" ht="19.8" customHeight="1" thickBot="1">
      <c r="B55" s="2"/>
      <c r="C55" s="161"/>
      <c r="D55" s="161"/>
      <c r="E55" s="327" t="s">
        <v>428</v>
      </c>
      <c r="F55" s="329" t="s">
        <v>564</v>
      </c>
      <c r="G55" s="329" t="s">
        <v>426</v>
      </c>
      <c r="H55" s="321" t="s">
        <v>425</v>
      </c>
      <c r="I55" s="327" t="s">
        <v>428</v>
      </c>
      <c r="J55" s="329" t="s">
        <v>427</v>
      </c>
      <c r="K55" s="329" t="s">
        <v>426</v>
      </c>
      <c r="L55" s="329" t="s">
        <v>425</v>
      </c>
    </row>
    <row r="56" spans="1:32" s="166" customFormat="1">
      <c r="A56" s="163"/>
      <c r="B56" s="392" t="s">
        <v>449</v>
      </c>
      <c r="C56" s="407"/>
      <c r="D56" s="407"/>
      <c r="E56" s="246"/>
      <c r="F56" s="246"/>
      <c r="G56" s="247"/>
      <c r="H56" s="247"/>
      <c r="I56" s="247"/>
      <c r="J56" s="247"/>
      <c r="K56" s="247"/>
      <c r="L56" s="247"/>
    </row>
    <row r="57" spans="1:32">
      <c r="A57" s="3" t="s">
        <v>312</v>
      </c>
      <c r="B57" s="339" t="s">
        <v>268</v>
      </c>
      <c r="C57" s="164" t="s">
        <v>62</v>
      </c>
      <c r="D57" s="165" t="s">
        <v>88</v>
      </c>
      <c r="E57" s="313">
        <v>12</v>
      </c>
      <c r="F57" s="313">
        <v>23</v>
      </c>
      <c r="G57" s="313">
        <v>4</v>
      </c>
      <c r="H57" s="313">
        <v>9</v>
      </c>
      <c r="I57" s="313">
        <v>36.666666666666664</v>
      </c>
      <c r="J57" s="313">
        <v>50</v>
      </c>
      <c r="K57" s="313">
        <v>27</v>
      </c>
      <c r="L57" s="313">
        <v>33</v>
      </c>
    </row>
    <row r="58" spans="1:32">
      <c r="A58" s="3" t="s">
        <v>321</v>
      </c>
      <c r="B58" s="340" t="s">
        <v>63</v>
      </c>
      <c r="C58" s="28" t="s">
        <v>62</v>
      </c>
      <c r="D58" s="29" t="s">
        <v>88</v>
      </c>
      <c r="E58" s="314">
        <v>4.666666666666667</v>
      </c>
      <c r="F58" s="314">
        <v>6</v>
      </c>
      <c r="G58" s="314">
        <v>3</v>
      </c>
      <c r="H58" s="314">
        <v>5</v>
      </c>
      <c r="I58" s="314">
        <v>15.333333333333334</v>
      </c>
      <c r="J58" s="314">
        <v>23</v>
      </c>
      <c r="K58" s="314">
        <v>12</v>
      </c>
      <c r="L58" s="314">
        <v>11</v>
      </c>
    </row>
    <row r="59" spans="1:32">
      <c r="A59" s="3" t="s">
        <v>291</v>
      </c>
      <c r="B59" s="339" t="s">
        <v>64</v>
      </c>
      <c r="C59" s="164" t="s">
        <v>62</v>
      </c>
      <c r="D59" s="165" t="s">
        <v>88</v>
      </c>
      <c r="E59" s="313">
        <v>13.666666666666666</v>
      </c>
      <c r="F59" s="313">
        <v>21</v>
      </c>
      <c r="G59" s="313">
        <v>2</v>
      </c>
      <c r="H59" s="313">
        <v>18</v>
      </c>
      <c r="I59" s="313">
        <v>45</v>
      </c>
      <c r="J59" s="313">
        <v>52</v>
      </c>
      <c r="K59" s="313">
        <v>17</v>
      </c>
      <c r="L59" s="313">
        <v>66</v>
      </c>
    </row>
    <row r="60" spans="1:32">
      <c r="A60" s="3" t="s">
        <v>329</v>
      </c>
      <c r="B60" s="340" t="s">
        <v>65</v>
      </c>
      <c r="C60" s="28" t="s">
        <v>66</v>
      </c>
      <c r="D60" s="29" t="s">
        <v>88</v>
      </c>
      <c r="E60" s="314">
        <v>0.5</v>
      </c>
      <c r="F60" s="314" t="s">
        <v>537</v>
      </c>
      <c r="G60" s="314">
        <v>0</v>
      </c>
      <c r="H60" s="314">
        <v>1</v>
      </c>
      <c r="I60" s="314">
        <v>6.666666666666667</v>
      </c>
      <c r="J60" s="314">
        <v>15</v>
      </c>
      <c r="K60" s="314">
        <v>2</v>
      </c>
      <c r="L60" s="314">
        <v>3</v>
      </c>
    </row>
    <row r="61" spans="1:32">
      <c r="A61" s="3" t="s">
        <v>315</v>
      </c>
      <c r="B61" s="339" t="s">
        <v>331</v>
      </c>
      <c r="C61" s="164" t="s">
        <v>66</v>
      </c>
      <c r="D61" s="165" t="s">
        <v>88</v>
      </c>
      <c r="E61" s="313">
        <v>5</v>
      </c>
      <c r="F61" s="313">
        <v>7</v>
      </c>
      <c r="G61" s="313">
        <v>6</v>
      </c>
      <c r="H61" s="313">
        <v>2</v>
      </c>
      <c r="I61" s="313">
        <v>32</v>
      </c>
      <c r="J61" s="313">
        <v>59</v>
      </c>
      <c r="K61" s="313">
        <v>29</v>
      </c>
      <c r="L61" s="313">
        <v>8</v>
      </c>
    </row>
    <row r="62" spans="1:32">
      <c r="A62" s="3" t="s">
        <v>292</v>
      </c>
      <c r="B62" s="340" t="s">
        <v>67</v>
      </c>
      <c r="C62" s="28" t="s">
        <v>68</v>
      </c>
      <c r="D62" s="29" t="s">
        <v>88</v>
      </c>
      <c r="E62" s="314">
        <v>11</v>
      </c>
      <c r="F62" s="314">
        <v>6</v>
      </c>
      <c r="G62" s="314">
        <v>9</v>
      </c>
      <c r="H62" s="314">
        <v>18</v>
      </c>
      <c r="I62" s="314">
        <v>32.666666666666664</v>
      </c>
      <c r="J62" s="314">
        <v>28</v>
      </c>
      <c r="K62" s="314">
        <v>42</v>
      </c>
      <c r="L62" s="314">
        <v>28</v>
      </c>
    </row>
    <row r="63" spans="1:32">
      <c r="A63" s="3" t="s">
        <v>297</v>
      </c>
      <c r="B63" s="339" t="s">
        <v>443</v>
      </c>
      <c r="C63" s="164" t="s">
        <v>68</v>
      </c>
      <c r="D63" s="165" t="s">
        <v>88</v>
      </c>
      <c r="E63" s="313">
        <v>12.666666666666666</v>
      </c>
      <c r="F63" s="313">
        <v>10</v>
      </c>
      <c r="G63" s="313">
        <v>13</v>
      </c>
      <c r="H63" s="313">
        <v>15</v>
      </c>
      <c r="I63" s="313">
        <v>30.333333333333332</v>
      </c>
      <c r="J63" s="313">
        <v>19</v>
      </c>
      <c r="K63" s="313">
        <v>41</v>
      </c>
      <c r="L63" s="313">
        <v>31</v>
      </c>
    </row>
    <row r="64" spans="1:32">
      <c r="A64" s="3" t="s">
        <v>294</v>
      </c>
      <c r="B64" s="340" t="s">
        <v>69</v>
      </c>
      <c r="C64" s="28" t="s">
        <v>68</v>
      </c>
      <c r="D64" s="29" t="s">
        <v>88</v>
      </c>
      <c r="E64" s="314">
        <v>12</v>
      </c>
      <c r="F64" s="314">
        <v>5</v>
      </c>
      <c r="G64" s="314">
        <v>14</v>
      </c>
      <c r="H64" s="314">
        <v>17</v>
      </c>
      <c r="I64" s="314">
        <v>33.333333333333336</v>
      </c>
      <c r="J64" s="314">
        <v>35</v>
      </c>
      <c r="K64" s="314">
        <v>44</v>
      </c>
      <c r="L64" s="314">
        <v>21</v>
      </c>
    </row>
    <row r="65" spans="1:12">
      <c r="A65" s="3" t="s">
        <v>299</v>
      </c>
      <c r="B65" s="339" t="s">
        <v>332</v>
      </c>
      <c r="C65" s="164" t="s">
        <v>68</v>
      </c>
      <c r="D65" s="165" t="s">
        <v>88</v>
      </c>
      <c r="E65" s="313">
        <v>8.6666666666666661</v>
      </c>
      <c r="F65" s="313">
        <v>1</v>
      </c>
      <c r="G65" s="313">
        <v>19</v>
      </c>
      <c r="H65" s="313">
        <v>6</v>
      </c>
      <c r="I65" s="313">
        <v>32.333333333333336</v>
      </c>
      <c r="J65" s="313">
        <v>20</v>
      </c>
      <c r="K65" s="313">
        <v>55</v>
      </c>
      <c r="L65" s="313">
        <v>22</v>
      </c>
    </row>
    <row r="66" spans="1:12">
      <c r="A66" s="3" t="s">
        <v>275</v>
      </c>
      <c r="B66" s="340" t="s">
        <v>444</v>
      </c>
      <c r="C66" s="28" t="s">
        <v>68</v>
      </c>
      <c r="D66" s="29" t="s">
        <v>88</v>
      </c>
      <c r="E66" s="314">
        <v>13</v>
      </c>
      <c r="F66" s="314">
        <v>4</v>
      </c>
      <c r="G66" s="314">
        <v>13</v>
      </c>
      <c r="H66" s="314">
        <v>22</v>
      </c>
      <c r="I66" s="314">
        <v>36.666666666666664</v>
      </c>
      <c r="J66" s="314">
        <v>28</v>
      </c>
      <c r="K66" s="314">
        <v>43</v>
      </c>
      <c r="L66" s="314">
        <v>39</v>
      </c>
    </row>
    <row r="67" spans="1:12">
      <c r="A67" s="3" t="s">
        <v>311</v>
      </c>
      <c r="B67" s="339" t="s">
        <v>73</v>
      </c>
      <c r="C67" s="164" t="s">
        <v>68</v>
      </c>
      <c r="D67" s="165" t="s">
        <v>88</v>
      </c>
      <c r="E67" s="313">
        <v>8</v>
      </c>
      <c r="F67" s="313">
        <v>6</v>
      </c>
      <c r="G67" s="313">
        <v>10</v>
      </c>
      <c r="H67" s="313">
        <v>8</v>
      </c>
      <c r="I67" s="313">
        <v>22.666666666666668</v>
      </c>
      <c r="J67" s="313">
        <v>10</v>
      </c>
      <c r="K67" s="313">
        <v>39</v>
      </c>
      <c r="L67" s="313">
        <v>19</v>
      </c>
    </row>
    <row r="68" spans="1:12">
      <c r="A68" s="3" t="s">
        <v>324</v>
      </c>
      <c r="B68" s="340" t="s">
        <v>72</v>
      </c>
      <c r="C68" s="28" t="s">
        <v>70</v>
      </c>
      <c r="D68" s="29" t="s">
        <v>88</v>
      </c>
      <c r="E68" s="314">
        <v>1.3333333333333333</v>
      </c>
      <c r="F68" s="314">
        <v>2</v>
      </c>
      <c r="G68" s="314">
        <v>0</v>
      </c>
      <c r="H68" s="314">
        <v>2</v>
      </c>
      <c r="I68" s="314">
        <v>16.333333333333332</v>
      </c>
      <c r="J68" s="314">
        <v>25</v>
      </c>
      <c r="K68" s="314">
        <v>8</v>
      </c>
      <c r="L68" s="314">
        <v>16</v>
      </c>
    </row>
    <row r="69" spans="1:12">
      <c r="A69" s="3" t="s">
        <v>327</v>
      </c>
      <c r="B69" s="339" t="s">
        <v>80</v>
      </c>
      <c r="C69" s="164" t="s">
        <v>70</v>
      </c>
      <c r="D69" s="165" t="s">
        <v>88</v>
      </c>
      <c r="E69" s="313">
        <v>0.66666666666666663</v>
      </c>
      <c r="F69" s="313">
        <v>0</v>
      </c>
      <c r="G69" s="313">
        <v>0</v>
      </c>
      <c r="H69" s="313">
        <v>2</v>
      </c>
      <c r="I69" s="313">
        <v>14</v>
      </c>
      <c r="J69" s="313">
        <v>27</v>
      </c>
      <c r="K69" s="313">
        <v>5</v>
      </c>
      <c r="L69" s="313">
        <v>10</v>
      </c>
    </row>
    <row r="70" spans="1:12">
      <c r="A70" s="3" t="s">
        <v>320</v>
      </c>
      <c r="B70" s="340" t="s">
        <v>71</v>
      </c>
      <c r="C70" s="28" t="s">
        <v>70</v>
      </c>
      <c r="D70" s="29" t="s">
        <v>88</v>
      </c>
      <c r="E70" s="314">
        <v>2</v>
      </c>
      <c r="F70" s="314">
        <v>0</v>
      </c>
      <c r="G70" s="314">
        <v>0</v>
      </c>
      <c r="H70" s="314">
        <v>6</v>
      </c>
      <c r="I70" s="314">
        <v>24</v>
      </c>
      <c r="J70" s="314">
        <v>21</v>
      </c>
      <c r="K70" s="314">
        <v>9</v>
      </c>
      <c r="L70" s="314">
        <v>42</v>
      </c>
    </row>
    <row r="71" spans="1:12">
      <c r="A71" s="3" t="s">
        <v>325</v>
      </c>
      <c r="B71" s="339" t="s">
        <v>79</v>
      </c>
      <c r="C71" s="164" t="s">
        <v>70</v>
      </c>
      <c r="D71" s="165" t="s">
        <v>88</v>
      </c>
      <c r="E71" s="313">
        <v>1</v>
      </c>
      <c r="F71" s="313">
        <v>0</v>
      </c>
      <c r="G71" s="313">
        <v>2</v>
      </c>
      <c r="H71" s="313">
        <v>1</v>
      </c>
      <c r="I71" s="313">
        <v>17</v>
      </c>
      <c r="J71" s="313">
        <v>25</v>
      </c>
      <c r="K71" s="313">
        <v>15</v>
      </c>
      <c r="L71" s="313">
        <v>11</v>
      </c>
    </row>
    <row r="72" spans="1:12">
      <c r="A72" s="3" t="s">
        <v>273</v>
      </c>
      <c r="B72" s="340" t="s">
        <v>79</v>
      </c>
      <c r="C72" s="28" t="s">
        <v>40</v>
      </c>
      <c r="D72" s="29" t="s">
        <v>88</v>
      </c>
      <c r="E72" s="314">
        <v>18.666666666666668</v>
      </c>
      <c r="F72" s="314">
        <v>26</v>
      </c>
      <c r="G72" s="314">
        <v>3</v>
      </c>
      <c r="H72" s="314">
        <v>27</v>
      </c>
      <c r="I72" s="314">
        <v>70</v>
      </c>
      <c r="J72" s="314">
        <v>117</v>
      </c>
      <c r="K72" s="314">
        <v>14</v>
      </c>
      <c r="L72" s="314">
        <v>79</v>
      </c>
    </row>
    <row r="73" spans="1:12">
      <c r="A73" s="3" t="s">
        <v>272</v>
      </c>
      <c r="B73" s="339" t="s">
        <v>41</v>
      </c>
      <c r="C73" s="164" t="s">
        <v>42</v>
      </c>
      <c r="D73" s="165" t="s">
        <v>88</v>
      </c>
      <c r="E73" s="313">
        <v>44.333333333333336</v>
      </c>
      <c r="F73" s="313">
        <v>48</v>
      </c>
      <c r="G73" s="313">
        <v>15</v>
      </c>
      <c r="H73" s="313">
        <v>70</v>
      </c>
      <c r="I73" s="313">
        <v>91.666666666666671</v>
      </c>
      <c r="J73" s="313">
        <v>84</v>
      </c>
      <c r="K73" s="313">
        <v>92</v>
      </c>
      <c r="L73" s="313">
        <v>99</v>
      </c>
    </row>
    <row r="74" spans="1:12">
      <c r="A74" s="3" t="s">
        <v>282</v>
      </c>
      <c r="B74" s="340" t="s">
        <v>43</v>
      </c>
      <c r="C74" s="28" t="s">
        <v>42</v>
      </c>
      <c r="D74" s="29" t="s">
        <v>88</v>
      </c>
      <c r="E74" s="314">
        <v>37</v>
      </c>
      <c r="F74" s="314">
        <v>56</v>
      </c>
      <c r="G74" s="314">
        <v>20</v>
      </c>
      <c r="H74" s="314">
        <v>35</v>
      </c>
      <c r="I74" s="314">
        <v>62.666666666666664</v>
      </c>
      <c r="J74" s="314">
        <v>62</v>
      </c>
      <c r="K74" s="314">
        <v>75</v>
      </c>
      <c r="L74" s="314">
        <v>51</v>
      </c>
    </row>
    <row r="75" spans="1:12">
      <c r="A75" s="3" t="s">
        <v>281</v>
      </c>
      <c r="B75" s="339" t="s">
        <v>44</v>
      </c>
      <c r="C75" s="164" t="s">
        <v>42</v>
      </c>
      <c r="D75" s="165" t="s">
        <v>88</v>
      </c>
      <c r="E75" s="313">
        <v>29</v>
      </c>
      <c r="F75" s="313">
        <v>36</v>
      </c>
      <c r="G75" s="313">
        <v>18</v>
      </c>
      <c r="H75" s="313">
        <v>33</v>
      </c>
      <c r="I75" s="313">
        <v>53.333333333333336</v>
      </c>
      <c r="J75" s="313">
        <v>34</v>
      </c>
      <c r="K75" s="313">
        <v>72</v>
      </c>
      <c r="L75" s="313">
        <v>54</v>
      </c>
    </row>
    <row r="76" spans="1:12">
      <c r="A76" s="3" t="s">
        <v>296</v>
      </c>
      <c r="B76" s="340" t="s">
        <v>445</v>
      </c>
      <c r="C76" s="28" t="s">
        <v>42</v>
      </c>
      <c r="D76" s="29" t="s">
        <v>88</v>
      </c>
      <c r="E76" s="314">
        <v>25.333333333333332</v>
      </c>
      <c r="F76" s="314">
        <v>42</v>
      </c>
      <c r="G76" s="314">
        <v>18</v>
      </c>
      <c r="H76" s="314">
        <v>16</v>
      </c>
      <c r="I76" s="314">
        <v>61.666666666666664</v>
      </c>
      <c r="J76" s="314">
        <v>84</v>
      </c>
      <c r="K76" s="314">
        <v>65</v>
      </c>
      <c r="L76" s="314">
        <v>36</v>
      </c>
    </row>
    <row r="77" spans="1:12">
      <c r="A77" s="3" t="s">
        <v>289</v>
      </c>
      <c r="B77" s="339" t="s">
        <v>45</v>
      </c>
      <c r="C77" s="164" t="s">
        <v>42</v>
      </c>
      <c r="D77" s="165" t="s">
        <v>88</v>
      </c>
      <c r="E77" s="313">
        <v>40</v>
      </c>
      <c r="F77" s="313">
        <v>47</v>
      </c>
      <c r="G77" s="313">
        <v>25</v>
      </c>
      <c r="H77" s="313">
        <v>48</v>
      </c>
      <c r="I77" s="313">
        <v>61.666666666666664</v>
      </c>
      <c r="J77" s="313">
        <v>67</v>
      </c>
      <c r="K77" s="313">
        <v>74</v>
      </c>
      <c r="L77" s="313">
        <v>44</v>
      </c>
    </row>
    <row r="78" spans="1:12">
      <c r="A78" s="3" t="s">
        <v>300</v>
      </c>
      <c r="B78" s="340" t="s">
        <v>265</v>
      </c>
      <c r="C78" s="28" t="s">
        <v>46</v>
      </c>
      <c r="D78" s="29" t="s">
        <v>88</v>
      </c>
      <c r="E78" s="314">
        <v>27</v>
      </c>
      <c r="F78" s="314">
        <v>31</v>
      </c>
      <c r="G78" s="314">
        <v>14</v>
      </c>
      <c r="H78" s="314">
        <v>36</v>
      </c>
      <c r="I78" s="314">
        <v>46</v>
      </c>
      <c r="J78" s="314">
        <v>55</v>
      </c>
      <c r="K78" s="314">
        <v>37</v>
      </c>
      <c r="L78" s="314">
        <v>46</v>
      </c>
    </row>
    <row r="79" spans="1:12">
      <c r="A79" s="3" t="s">
        <v>286</v>
      </c>
      <c r="B79" s="339" t="s">
        <v>48</v>
      </c>
      <c r="C79" s="164" t="s">
        <v>47</v>
      </c>
      <c r="D79" s="165" t="s">
        <v>88</v>
      </c>
      <c r="E79" s="313">
        <v>17</v>
      </c>
      <c r="F79" s="313">
        <v>22</v>
      </c>
      <c r="G79" s="313">
        <v>9</v>
      </c>
      <c r="H79" s="313">
        <v>20</v>
      </c>
      <c r="I79" s="313">
        <v>52</v>
      </c>
      <c r="J79" s="313">
        <v>67</v>
      </c>
      <c r="K79" s="313">
        <v>47</v>
      </c>
      <c r="L79" s="313">
        <v>42</v>
      </c>
    </row>
    <row r="80" spans="1:12">
      <c r="A80" s="3" t="s">
        <v>270</v>
      </c>
      <c r="B80" s="340" t="s">
        <v>335</v>
      </c>
      <c r="C80" s="28" t="s">
        <v>47</v>
      </c>
      <c r="D80" s="29" t="s">
        <v>88</v>
      </c>
      <c r="E80" s="314">
        <v>22.333333333333332</v>
      </c>
      <c r="F80" s="314">
        <v>34</v>
      </c>
      <c r="G80" s="314">
        <v>13</v>
      </c>
      <c r="H80" s="314">
        <v>20</v>
      </c>
      <c r="I80" s="314">
        <v>70</v>
      </c>
      <c r="J80" s="314">
        <v>76</v>
      </c>
      <c r="K80" s="314">
        <v>75</v>
      </c>
      <c r="L80" s="314">
        <v>59</v>
      </c>
    </row>
    <row r="81" spans="1:32">
      <c r="A81" s="3" t="s">
        <v>284</v>
      </c>
      <c r="B81" s="339" t="s">
        <v>435</v>
      </c>
      <c r="C81" s="164" t="s">
        <v>47</v>
      </c>
      <c r="D81" s="165" t="s">
        <v>88</v>
      </c>
      <c r="E81" s="313">
        <v>21.333333333333332</v>
      </c>
      <c r="F81" s="313">
        <v>30</v>
      </c>
      <c r="G81" s="313">
        <v>22</v>
      </c>
      <c r="H81" s="313">
        <v>12</v>
      </c>
      <c r="I81" s="313">
        <v>55.666666666666664</v>
      </c>
      <c r="J81" s="313">
        <v>77</v>
      </c>
      <c r="K81" s="313">
        <v>53</v>
      </c>
      <c r="L81" s="313">
        <v>37</v>
      </c>
    </row>
    <row r="82" spans="1:32">
      <c r="A82" s="3" t="s">
        <v>276</v>
      </c>
      <c r="B82" s="340" t="s">
        <v>436</v>
      </c>
      <c r="C82" s="28" t="s">
        <v>47</v>
      </c>
      <c r="D82" s="29" t="s">
        <v>88</v>
      </c>
      <c r="E82" s="314">
        <v>24.333333333333332</v>
      </c>
      <c r="F82" s="314">
        <v>46</v>
      </c>
      <c r="G82" s="314">
        <v>7</v>
      </c>
      <c r="H82" s="314">
        <v>20</v>
      </c>
      <c r="I82" s="314">
        <v>66</v>
      </c>
      <c r="J82" s="314">
        <v>75</v>
      </c>
      <c r="K82" s="314">
        <v>63</v>
      </c>
      <c r="L82" s="314">
        <v>60</v>
      </c>
    </row>
    <row r="83" spans="1:32" ht="12.75" customHeight="1">
      <c r="A83" s="3" t="s">
        <v>290</v>
      </c>
      <c r="B83" s="339" t="s">
        <v>50</v>
      </c>
      <c r="C83" s="164" t="s">
        <v>47</v>
      </c>
      <c r="D83" s="165" t="s">
        <v>88</v>
      </c>
      <c r="E83" s="313">
        <v>19.666666666666668</v>
      </c>
      <c r="F83" s="313">
        <v>25</v>
      </c>
      <c r="G83" s="313">
        <v>14</v>
      </c>
      <c r="H83" s="313">
        <v>20</v>
      </c>
      <c r="I83" s="313">
        <v>56.666666666666664</v>
      </c>
      <c r="J83" s="313">
        <v>75</v>
      </c>
      <c r="K83" s="313">
        <v>47</v>
      </c>
      <c r="L83" s="313">
        <v>48</v>
      </c>
    </row>
    <row r="84" spans="1:32">
      <c r="A84" s="3" t="s">
        <v>278</v>
      </c>
      <c r="B84" s="340" t="s">
        <v>333</v>
      </c>
      <c r="C84" s="28" t="s">
        <v>47</v>
      </c>
      <c r="D84" s="29" t="s">
        <v>88</v>
      </c>
      <c r="E84" s="314">
        <v>19.333333333333332</v>
      </c>
      <c r="F84" s="314">
        <v>34</v>
      </c>
      <c r="G84" s="314">
        <v>10</v>
      </c>
      <c r="H84" s="314">
        <v>14</v>
      </c>
      <c r="I84" s="314">
        <v>66.333333333333329</v>
      </c>
      <c r="J84" s="314">
        <v>101</v>
      </c>
      <c r="K84" s="314">
        <v>56</v>
      </c>
      <c r="L84" s="314">
        <v>42</v>
      </c>
    </row>
    <row r="85" spans="1:32" ht="12.75" customHeight="1">
      <c r="A85" s="3" t="s">
        <v>279</v>
      </c>
      <c r="B85" s="339" t="s">
        <v>334</v>
      </c>
      <c r="C85" s="164" t="s">
        <v>47</v>
      </c>
      <c r="D85" s="165" t="s">
        <v>88</v>
      </c>
      <c r="E85" s="313">
        <v>24.666666666666668</v>
      </c>
      <c r="F85" s="313">
        <v>41</v>
      </c>
      <c r="G85" s="313">
        <v>18</v>
      </c>
      <c r="H85" s="313">
        <v>15</v>
      </c>
      <c r="I85" s="313">
        <v>59.333333333333336</v>
      </c>
      <c r="J85" s="313">
        <v>68</v>
      </c>
      <c r="K85" s="313">
        <v>71</v>
      </c>
      <c r="L85" s="313">
        <v>39</v>
      </c>
    </row>
    <row r="86" spans="1:32" s="166" customFormat="1">
      <c r="A86" s="163"/>
      <c r="B86" s="388" t="s">
        <v>1</v>
      </c>
      <c r="C86" s="403"/>
      <c r="D86" s="417"/>
      <c r="E86" s="315">
        <f t="shared" ref="E86:L86" si="8">AVERAGE(E57:E85)</f>
        <v>16.419540229885055</v>
      </c>
      <c r="F86" s="315">
        <f t="shared" si="8"/>
        <v>21.75</v>
      </c>
      <c r="G86" s="315">
        <f t="shared" si="8"/>
        <v>10.379310344827585</v>
      </c>
      <c r="H86" s="315">
        <f t="shared" si="8"/>
        <v>17.862068965517242</v>
      </c>
      <c r="I86" s="315">
        <f t="shared" si="8"/>
        <v>43.724137931034477</v>
      </c>
      <c r="J86" s="315">
        <f t="shared" si="8"/>
        <v>51</v>
      </c>
      <c r="K86" s="315">
        <f t="shared" si="8"/>
        <v>42.379310344827587</v>
      </c>
      <c r="L86" s="315">
        <f t="shared" si="8"/>
        <v>37.793103448275865</v>
      </c>
    </row>
    <row r="87" spans="1:32" s="166" customFormat="1">
      <c r="A87" s="163"/>
      <c r="B87" s="389" t="s">
        <v>429</v>
      </c>
      <c r="C87" s="404"/>
      <c r="D87" s="418"/>
      <c r="E87" s="316">
        <f t="shared" ref="E87:L87" si="9">MIN(E57:E85)</f>
        <v>0.5</v>
      </c>
      <c r="F87" s="316">
        <f t="shared" si="9"/>
        <v>0</v>
      </c>
      <c r="G87" s="316">
        <f t="shared" si="9"/>
        <v>0</v>
      </c>
      <c r="H87" s="316">
        <f t="shared" si="9"/>
        <v>1</v>
      </c>
      <c r="I87" s="316">
        <f t="shared" si="9"/>
        <v>6.666666666666667</v>
      </c>
      <c r="J87" s="316">
        <f t="shared" si="9"/>
        <v>10</v>
      </c>
      <c r="K87" s="316">
        <f t="shared" si="9"/>
        <v>2</v>
      </c>
      <c r="L87" s="316">
        <f t="shared" si="9"/>
        <v>3</v>
      </c>
    </row>
    <row r="88" spans="1:32" s="166" customFormat="1">
      <c r="A88" s="163"/>
      <c r="B88" s="389" t="s">
        <v>430</v>
      </c>
      <c r="C88" s="404"/>
      <c r="D88" s="418"/>
      <c r="E88" s="316">
        <f t="shared" ref="E88:L88" si="10">MAX(E57:E85)</f>
        <v>44.333333333333336</v>
      </c>
      <c r="F88" s="316">
        <f t="shared" si="10"/>
        <v>56</v>
      </c>
      <c r="G88" s="316">
        <f t="shared" si="10"/>
        <v>25</v>
      </c>
      <c r="H88" s="316">
        <f t="shared" si="10"/>
        <v>70</v>
      </c>
      <c r="I88" s="316">
        <f t="shared" si="10"/>
        <v>91.666666666666671</v>
      </c>
      <c r="J88" s="316">
        <f t="shared" si="10"/>
        <v>117</v>
      </c>
      <c r="K88" s="316">
        <f t="shared" si="10"/>
        <v>92</v>
      </c>
      <c r="L88" s="316">
        <f t="shared" si="10"/>
        <v>99</v>
      </c>
    </row>
    <row r="89" spans="1:32" s="166" customFormat="1" ht="13.8" thickBot="1">
      <c r="A89" s="163"/>
      <c r="B89" s="390" t="s">
        <v>431</v>
      </c>
      <c r="C89" s="405"/>
      <c r="D89" s="419"/>
      <c r="E89" s="317">
        <f t="shared" ref="E89:L89" si="11">E88-E87</f>
        <v>43.833333333333336</v>
      </c>
      <c r="F89" s="317">
        <f t="shared" si="11"/>
        <v>56</v>
      </c>
      <c r="G89" s="317">
        <f t="shared" si="11"/>
        <v>25</v>
      </c>
      <c r="H89" s="317">
        <f t="shared" si="11"/>
        <v>69</v>
      </c>
      <c r="I89" s="317">
        <f t="shared" si="11"/>
        <v>85</v>
      </c>
      <c r="J89" s="317">
        <f t="shared" si="11"/>
        <v>107</v>
      </c>
      <c r="K89" s="317">
        <f t="shared" si="11"/>
        <v>90</v>
      </c>
      <c r="L89" s="317">
        <f t="shared" si="11"/>
        <v>96</v>
      </c>
    </row>
    <row r="90" spans="1:32" s="248" customFormat="1" ht="63.6" customHeight="1">
      <c r="A90" s="307"/>
      <c r="B90" s="486" t="s">
        <v>563</v>
      </c>
      <c r="C90" s="486"/>
      <c r="D90" s="486"/>
      <c r="E90" s="486"/>
      <c r="F90" s="486"/>
      <c r="G90" s="486"/>
      <c r="H90" s="486"/>
      <c r="I90" s="486"/>
      <c r="J90" s="486"/>
      <c r="K90" s="486"/>
      <c r="L90" s="486"/>
      <c r="M90" s="276"/>
      <c r="N90" s="276"/>
      <c r="O90" s="276"/>
      <c r="P90" s="276"/>
      <c r="Q90" s="276"/>
      <c r="R90" s="276"/>
      <c r="S90" s="276"/>
      <c r="T90" s="276"/>
      <c r="AF90" s="248" t="s">
        <v>3</v>
      </c>
    </row>
    <row r="91" spans="1:32" s="166" customFormat="1" ht="42.6" customHeight="1" thickBot="1">
      <c r="A91" s="163"/>
      <c r="B91" s="499" t="s">
        <v>588</v>
      </c>
      <c r="C91" s="499"/>
      <c r="D91" s="499"/>
      <c r="E91" s="499"/>
      <c r="F91" s="499"/>
      <c r="G91" s="499"/>
      <c r="H91" s="499"/>
      <c r="I91" s="499"/>
      <c r="J91" s="499"/>
      <c r="K91" s="499"/>
      <c r="L91" s="499"/>
    </row>
    <row r="92" spans="1:32" ht="19.95" customHeight="1">
      <c r="B92" s="1" t="s">
        <v>21</v>
      </c>
      <c r="C92" s="331"/>
      <c r="D92" s="332"/>
      <c r="E92" s="477" t="s">
        <v>589</v>
      </c>
      <c r="F92" s="478"/>
      <c r="G92" s="478"/>
      <c r="H92" s="478"/>
      <c r="I92" s="478"/>
      <c r="J92" s="478"/>
      <c r="K92" s="478"/>
      <c r="L92" s="478"/>
    </row>
    <row r="93" spans="1:32" ht="19.95" customHeight="1">
      <c r="B93" s="13"/>
      <c r="C93" s="333"/>
      <c r="D93" s="334"/>
      <c r="E93" s="480" t="s">
        <v>269</v>
      </c>
      <c r="F93" s="482"/>
      <c r="G93" s="482"/>
      <c r="H93" s="482"/>
      <c r="I93" s="480" t="s">
        <v>81</v>
      </c>
      <c r="J93" s="482"/>
      <c r="K93" s="482"/>
      <c r="L93" s="482"/>
    </row>
    <row r="94" spans="1:32" ht="19.8" customHeight="1" thickBot="1">
      <c r="B94" s="2"/>
      <c r="C94" s="336"/>
      <c r="D94" s="338"/>
      <c r="E94" s="327" t="s">
        <v>428</v>
      </c>
      <c r="F94" s="329" t="s">
        <v>427</v>
      </c>
      <c r="G94" s="329" t="s">
        <v>426</v>
      </c>
      <c r="H94" s="321" t="s">
        <v>425</v>
      </c>
      <c r="I94" s="327" t="s">
        <v>428</v>
      </c>
      <c r="J94" s="329" t="s">
        <v>427</v>
      </c>
      <c r="K94" s="329" t="s">
        <v>426</v>
      </c>
      <c r="L94" s="329" t="s">
        <v>425</v>
      </c>
    </row>
    <row r="95" spans="1:32" s="181" customFormat="1" ht="13.2" customHeight="1">
      <c r="A95" s="6"/>
      <c r="B95" s="393" t="s">
        <v>447</v>
      </c>
      <c r="C95" s="408"/>
      <c r="D95" s="408"/>
      <c r="E95" s="218"/>
      <c r="F95" s="218"/>
      <c r="G95" s="219"/>
      <c r="H95" s="219"/>
      <c r="I95" s="219"/>
      <c r="J95" s="219"/>
      <c r="K95" s="219"/>
      <c r="L95" s="219"/>
    </row>
    <row r="96" spans="1:32" s="181" customFormat="1" ht="13.2" customHeight="1">
      <c r="A96" s="6"/>
      <c r="B96" s="394" t="s">
        <v>1</v>
      </c>
      <c r="C96" s="409"/>
      <c r="D96" s="420"/>
      <c r="E96" s="464">
        <f t="shared" ref="E96:L99" si="12">E17</f>
        <v>4.9090909090909101</v>
      </c>
      <c r="F96" s="464">
        <f t="shared" si="12"/>
        <v>7.2727272727272725</v>
      </c>
      <c r="G96" s="285">
        <f t="shared" si="12"/>
        <v>0.27272727272727271</v>
      </c>
      <c r="H96" s="285">
        <f t="shared" si="12"/>
        <v>7.1818181818181817</v>
      </c>
      <c r="I96" s="285">
        <f t="shared" si="12"/>
        <v>8.0303030303030294</v>
      </c>
      <c r="J96" s="285">
        <f t="shared" si="12"/>
        <v>10.545454545454545</v>
      </c>
      <c r="K96" s="285">
        <f t="shared" si="12"/>
        <v>2.9090909090909092</v>
      </c>
      <c r="L96" s="285">
        <f t="shared" si="12"/>
        <v>10.636363636363637</v>
      </c>
    </row>
    <row r="97" spans="1:12" s="181" customFormat="1" ht="13.2" customHeight="1">
      <c r="A97" s="6"/>
      <c r="B97" s="395" t="s">
        <v>429</v>
      </c>
      <c r="C97" s="410"/>
      <c r="D97" s="421"/>
      <c r="E97" s="465">
        <f t="shared" si="12"/>
        <v>3</v>
      </c>
      <c r="F97" s="465">
        <f t="shared" si="12"/>
        <v>3</v>
      </c>
      <c r="G97" s="287">
        <f t="shared" si="12"/>
        <v>0</v>
      </c>
      <c r="H97" s="287">
        <f t="shared" si="12"/>
        <v>4</v>
      </c>
      <c r="I97" s="287">
        <f t="shared" si="12"/>
        <v>5</v>
      </c>
      <c r="J97" s="287">
        <f t="shared" si="12"/>
        <v>6</v>
      </c>
      <c r="K97" s="287">
        <f t="shared" si="12"/>
        <v>2</v>
      </c>
      <c r="L97" s="287">
        <f t="shared" si="12"/>
        <v>4</v>
      </c>
    </row>
    <row r="98" spans="1:12" s="181" customFormat="1" ht="13.2" customHeight="1">
      <c r="A98" s="6"/>
      <c r="B98" s="396" t="s">
        <v>430</v>
      </c>
      <c r="C98" s="411"/>
      <c r="D98" s="422"/>
      <c r="E98" s="466">
        <f t="shared" si="12"/>
        <v>7.333333333333333</v>
      </c>
      <c r="F98" s="466">
        <f t="shared" si="12"/>
        <v>13</v>
      </c>
      <c r="G98" s="289">
        <f t="shared" si="12"/>
        <v>1</v>
      </c>
      <c r="H98" s="289">
        <f t="shared" si="12"/>
        <v>10</v>
      </c>
      <c r="I98" s="289">
        <f t="shared" si="12"/>
        <v>11</v>
      </c>
      <c r="J98" s="289">
        <f t="shared" si="12"/>
        <v>17</v>
      </c>
      <c r="K98" s="289">
        <f t="shared" si="12"/>
        <v>5</v>
      </c>
      <c r="L98" s="289">
        <f t="shared" si="12"/>
        <v>20</v>
      </c>
    </row>
    <row r="99" spans="1:12" s="181" customFormat="1" ht="13.2" customHeight="1" thickBot="1">
      <c r="A99" s="6"/>
      <c r="B99" s="395" t="s">
        <v>431</v>
      </c>
      <c r="C99" s="410"/>
      <c r="D99" s="421"/>
      <c r="E99" s="467">
        <f t="shared" si="12"/>
        <v>4.333333333333333</v>
      </c>
      <c r="F99" s="467">
        <f t="shared" si="12"/>
        <v>10</v>
      </c>
      <c r="G99" s="291">
        <f t="shared" si="12"/>
        <v>1</v>
      </c>
      <c r="H99" s="291">
        <f t="shared" si="12"/>
        <v>6</v>
      </c>
      <c r="I99" s="291">
        <f t="shared" si="12"/>
        <v>6</v>
      </c>
      <c r="J99" s="291">
        <f t="shared" si="12"/>
        <v>11</v>
      </c>
      <c r="K99" s="291">
        <f t="shared" si="12"/>
        <v>3</v>
      </c>
      <c r="L99" s="291">
        <f t="shared" si="12"/>
        <v>16</v>
      </c>
    </row>
    <row r="100" spans="1:12" s="181" customFormat="1" ht="13.2" customHeight="1">
      <c r="A100" s="6"/>
      <c r="B100" s="397" t="s">
        <v>448</v>
      </c>
      <c r="C100" s="412"/>
      <c r="D100" s="412"/>
      <c r="E100" s="468"/>
      <c r="F100" s="468"/>
      <c r="G100" s="293"/>
      <c r="H100" s="293"/>
      <c r="I100" s="293"/>
      <c r="J100" s="293"/>
      <c r="K100" s="293"/>
      <c r="L100" s="293"/>
    </row>
    <row r="101" spans="1:12" s="181" customFormat="1" ht="13.2" customHeight="1">
      <c r="A101" s="6"/>
      <c r="B101" s="394" t="s">
        <v>1</v>
      </c>
      <c r="C101" s="409"/>
      <c r="D101" s="420"/>
      <c r="E101" s="464">
        <f t="shared" ref="E101:L104" si="13">E47</f>
        <v>1.9</v>
      </c>
      <c r="F101" s="464">
        <f t="shared" si="13"/>
        <v>2.5</v>
      </c>
      <c r="G101" s="285">
        <f t="shared" si="13"/>
        <v>1.55</v>
      </c>
      <c r="H101" s="285">
        <f t="shared" si="13"/>
        <v>1.65</v>
      </c>
      <c r="I101" s="285">
        <f t="shared" si="13"/>
        <v>-1.55</v>
      </c>
      <c r="J101" s="285">
        <f t="shared" si="13"/>
        <v>-1.9</v>
      </c>
      <c r="K101" s="285">
        <f t="shared" si="13"/>
        <v>0.7</v>
      </c>
      <c r="L101" s="285">
        <f t="shared" si="13"/>
        <v>-3.45</v>
      </c>
    </row>
    <row r="102" spans="1:12" s="181" customFormat="1" ht="13.2" customHeight="1">
      <c r="A102" s="6"/>
      <c r="B102" s="395" t="s">
        <v>429</v>
      </c>
      <c r="C102" s="410"/>
      <c r="D102" s="421"/>
      <c r="E102" s="465">
        <f t="shared" si="13"/>
        <v>0.33333333333333331</v>
      </c>
      <c r="F102" s="465">
        <f t="shared" si="13"/>
        <v>1</v>
      </c>
      <c r="G102" s="287">
        <f t="shared" si="13"/>
        <v>0</v>
      </c>
      <c r="H102" s="287">
        <f t="shared" si="13"/>
        <v>-2</v>
      </c>
      <c r="I102" s="287">
        <f t="shared" si="13"/>
        <v>-6</v>
      </c>
      <c r="J102" s="287">
        <f t="shared" si="13"/>
        <v>-6</v>
      </c>
      <c r="K102" s="287">
        <f t="shared" si="13"/>
        <v>-4</v>
      </c>
      <c r="L102" s="287">
        <f t="shared" si="13"/>
        <v>-9</v>
      </c>
    </row>
    <row r="103" spans="1:12" s="181" customFormat="1" ht="13.2" customHeight="1">
      <c r="A103" s="6"/>
      <c r="B103" s="396" t="s">
        <v>430</v>
      </c>
      <c r="C103" s="411"/>
      <c r="D103" s="422"/>
      <c r="E103" s="466">
        <f t="shared" si="13"/>
        <v>3.3333333333333335</v>
      </c>
      <c r="F103" s="466">
        <f t="shared" si="13"/>
        <v>3</v>
      </c>
      <c r="G103" s="289">
        <f t="shared" si="13"/>
        <v>3</v>
      </c>
      <c r="H103" s="289">
        <f t="shared" si="13"/>
        <v>5</v>
      </c>
      <c r="I103" s="289">
        <f t="shared" si="13"/>
        <v>3.3333333333333335</v>
      </c>
      <c r="J103" s="289">
        <f t="shared" si="13"/>
        <v>4</v>
      </c>
      <c r="K103" s="289">
        <f t="shared" si="13"/>
        <v>5</v>
      </c>
      <c r="L103" s="289">
        <f t="shared" si="13"/>
        <v>4</v>
      </c>
    </row>
    <row r="104" spans="1:12" s="166" customFormat="1" ht="13.2" customHeight="1" thickBot="1">
      <c r="A104" s="163"/>
      <c r="B104" s="395" t="s">
        <v>431</v>
      </c>
      <c r="C104" s="410"/>
      <c r="D104" s="421"/>
      <c r="E104" s="467">
        <f t="shared" si="13"/>
        <v>3</v>
      </c>
      <c r="F104" s="467">
        <f t="shared" si="13"/>
        <v>2</v>
      </c>
      <c r="G104" s="291">
        <f t="shared" si="13"/>
        <v>3</v>
      </c>
      <c r="H104" s="291">
        <f t="shared" si="13"/>
        <v>7</v>
      </c>
      <c r="I104" s="291">
        <f t="shared" si="13"/>
        <v>9.3333333333333339</v>
      </c>
      <c r="J104" s="291">
        <f t="shared" si="13"/>
        <v>10</v>
      </c>
      <c r="K104" s="291">
        <f t="shared" si="13"/>
        <v>9</v>
      </c>
      <c r="L104" s="291">
        <f t="shared" si="13"/>
        <v>13</v>
      </c>
    </row>
    <row r="105" spans="1:12" s="166" customFormat="1" ht="13.2" customHeight="1">
      <c r="A105" s="163"/>
      <c r="B105" s="398" t="s">
        <v>449</v>
      </c>
      <c r="C105" s="413"/>
      <c r="D105" s="413"/>
      <c r="E105" s="469"/>
      <c r="F105" s="469"/>
      <c r="G105" s="295"/>
      <c r="H105" s="295"/>
      <c r="I105" s="295"/>
      <c r="J105" s="295"/>
      <c r="K105" s="295"/>
      <c r="L105" s="295"/>
    </row>
    <row r="106" spans="1:12" s="166" customFormat="1" ht="13.2" customHeight="1">
      <c r="A106" s="163"/>
      <c r="B106" s="394" t="s">
        <v>1</v>
      </c>
      <c r="C106" s="409"/>
      <c r="D106" s="420"/>
      <c r="E106" s="464">
        <f t="shared" ref="E106:L109" si="14">E86</f>
        <v>16.419540229885055</v>
      </c>
      <c r="F106" s="464">
        <f t="shared" si="14"/>
        <v>21.75</v>
      </c>
      <c r="G106" s="285">
        <f t="shared" si="14"/>
        <v>10.379310344827585</v>
      </c>
      <c r="H106" s="285">
        <f t="shared" si="14"/>
        <v>17.862068965517242</v>
      </c>
      <c r="I106" s="285">
        <f t="shared" si="14"/>
        <v>43.724137931034477</v>
      </c>
      <c r="J106" s="285">
        <f t="shared" si="14"/>
        <v>51</v>
      </c>
      <c r="K106" s="285">
        <f t="shared" si="14"/>
        <v>42.379310344827587</v>
      </c>
      <c r="L106" s="285">
        <f t="shared" si="14"/>
        <v>37.793103448275865</v>
      </c>
    </row>
    <row r="107" spans="1:12" s="166" customFormat="1" ht="13.2" customHeight="1">
      <c r="A107" s="163"/>
      <c r="B107" s="395" t="s">
        <v>429</v>
      </c>
      <c r="C107" s="410"/>
      <c r="D107" s="421"/>
      <c r="E107" s="465">
        <f t="shared" si="14"/>
        <v>0.5</v>
      </c>
      <c r="F107" s="465">
        <f t="shared" si="14"/>
        <v>0</v>
      </c>
      <c r="G107" s="287">
        <f t="shared" si="14"/>
        <v>0</v>
      </c>
      <c r="H107" s="287">
        <f t="shared" si="14"/>
        <v>1</v>
      </c>
      <c r="I107" s="287">
        <f t="shared" si="14"/>
        <v>6.666666666666667</v>
      </c>
      <c r="J107" s="287">
        <f t="shared" si="14"/>
        <v>10</v>
      </c>
      <c r="K107" s="287">
        <f t="shared" si="14"/>
        <v>2</v>
      </c>
      <c r="L107" s="287">
        <f t="shared" si="14"/>
        <v>3</v>
      </c>
    </row>
    <row r="108" spans="1:12" s="166" customFormat="1" ht="13.2" customHeight="1">
      <c r="A108" s="163"/>
      <c r="B108" s="396" t="s">
        <v>430</v>
      </c>
      <c r="C108" s="411"/>
      <c r="D108" s="422"/>
      <c r="E108" s="466">
        <f t="shared" si="14"/>
        <v>44.333333333333336</v>
      </c>
      <c r="F108" s="466">
        <f t="shared" si="14"/>
        <v>56</v>
      </c>
      <c r="G108" s="289">
        <f t="shared" si="14"/>
        <v>25</v>
      </c>
      <c r="H108" s="289">
        <f t="shared" si="14"/>
        <v>70</v>
      </c>
      <c r="I108" s="289">
        <f t="shared" si="14"/>
        <v>91.666666666666671</v>
      </c>
      <c r="J108" s="289">
        <f t="shared" si="14"/>
        <v>117</v>
      </c>
      <c r="K108" s="289">
        <f t="shared" si="14"/>
        <v>92</v>
      </c>
      <c r="L108" s="289">
        <f t="shared" si="14"/>
        <v>99</v>
      </c>
    </row>
    <row r="109" spans="1:12" s="166" customFormat="1" ht="13.2" customHeight="1" thickBot="1">
      <c r="A109" s="163"/>
      <c r="B109" s="399" t="s">
        <v>431</v>
      </c>
      <c r="C109" s="414"/>
      <c r="D109" s="423"/>
      <c r="E109" s="467">
        <f t="shared" si="14"/>
        <v>43.833333333333336</v>
      </c>
      <c r="F109" s="467">
        <f t="shared" si="14"/>
        <v>56</v>
      </c>
      <c r="G109" s="291">
        <f t="shared" si="14"/>
        <v>25</v>
      </c>
      <c r="H109" s="291">
        <f t="shared" si="14"/>
        <v>69</v>
      </c>
      <c r="I109" s="291">
        <f t="shared" si="14"/>
        <v>85</v>
      </c>
      <c r="J109" s="291">
        <f t="shared" si="14"/>
        <v>107</v>
      </c>
      <c r="K109" s="291">
        <f t="shared" si="14"/>
        <v>90</v>
      </c>
      <c r="L109" s="291">
        <f t="shared" si="14"/>
        <v>96</v>
      </c>
    </row>
    <row r="110" spans="1:12" s="166" customFormat="1" ht="13.2" customHeight="1">
      <c r="A110" s="163"/>
      <c r="B110" s="400" t="s">
        <v>446</v>
      </c>
      <c r="C110" s="415"/>
      <c r="D110" s="415"/>
      <c r="E110" s="297"/>
      <c r="F110" s="297"/>
      <c r="G110" s="297"/>
      <c r="H110" s="297"/>
      <c r="I110" s="297"/>
      <c r="J110" s="297"/>
      <c r="K110" s="297"/>
      <c r="L110" s="297"/>
    </row>
    <row r="111" spans="1:12" s="166" customFormat="1" ht="13.2" customHeight="1">
      <c r="A111" s="163"/>
      <c r="B111" s="394" t="s">
        <v>1</v>
      </c>
      <c r="C111" s="409"/>
      <c r="D111" s="420"/>
      <c r="E111" s="464">
        <f t="shared" ref="E111:L111" si="15">AVERAGE(E6:E16,E27:E46,E57:E85)</f>
        <v>9.4694444444444414</v>
      </c>
      <c r="F111" s="464">
        <f t="shared" si="15"/>
        <v>12.525423728813559</v>
      </c>
      <c r="G111" s="285">
        <f t="shared" si="15"/>
        <v>5.583333333333333</v>
      </c>
      <c r="H111" s="285">
        <f t="shared" si="15"/>
        <v>10.5</v>
      </c>
      <c r="I111" s="285">
        <f t="shared" si="15"/>
        <v>22.088888888888885</v>
      </c>
      <c r="J111" s="285">
        <f t="shared" si="15"/>
        <v>25.95</v>
      </c>
      <c r="K111" s="285">
        <f t="shared" si="15"/>
        <v>21.25</v>
      </c>
      <c r="L111" s="285">
        <f t="shared" si="15"/>
        <v>19.066666666666666</v>
      </c>
    </row>
    <row r="112" spans="1:12" s="166" customFormat="1" ht="13.2" customHeight="1">
      <c r="A112" s="163"/>
      <c r="B112" s="395" t="s">
        <v>2</v>
      </c>
      <c r="C112" s="410"/>
      <c r="D112" s="421"/>
      <c r="E112" s="470">
        <v>0.1</v>
      </c>
      <c r="F112" s="470">
        <v>0.3</v>
      </c>
      <c r="G112" s="474">
        <v>2</v>
      </c>
      <c r="H112" s="287">
        <v>5</v>
      </c>
      <c r="I112" s="300">
        <v>0.3</v>
      </c>
      <c r="J112" s="300">
        <v>0.7</v>
      </c>
      <c r="K112" s="474">
        <v>2</v>
      </c>
      <c r="L112" s="287">
        <v>3</v>
      </c>
    </row>
    <row r="113" spans="1:32" s="166" customFormat="1" ht="13.2" customHeight="1">
      <c r="A113" s="163"/>
      <c r="B113" s="396" t="s">
        <v>429</v>
      </c>
      <c r="C113" s="411"/>
      <c r="D113" s="422"/>
      <c r="E113" s="471">
        <f t="shared" ref="E113:L113" si="16">MIN(E6:E16,E27:E46,E57:E85)</f>
        <v>0.33333333333333331</v>
      </c>
      <c r="F113" s="471">
        <f t="shared" si="16"/>
        <v>0</v>
      </c>
      <c r="G113" s="302">
        <f t="shared" si="16"/>
        <v>0</v>
      </c>
      <c r="H113" s="302">
        <f t="shared" si="16"/>
        <v>-2</v>
      </c>
      <c r="I113" s="302">
        <f t="shared" si="16"/>
        <v>-6</v>
      </c>
      <c r="J113" s="302">
        <f t="shared" si="16"/>
        <v>-6</v>
      </c>
      <c r="K113" s="302">
        <f t="shared" si="16"/>
        <v>-4</v>
      </c>
      <c r="L113" s="302">
        <f t="shared" si="16"/>
        <v>-9</v>
      </c>
    </row>
    <row r="114" spans="1:32" s="166" customFormat="1" ht="13.2" customHeight="1">
      <c r="A114" s="163"/>
      <c r="B114" s="395" t="s">
        <v>430</v>
      </c>
      <c r="C114" s="410"/>
      <c r="D114" s="421"/>
      <c r="E114" s="470">
        <f t="shared" ref="E114:L114" si="17">MAX(E6:E16,E27:E46,E57:E85)</f>
        <v>44.333333333333336</v>
      </c>
      <c r="F114" s="470">
        <f t="shared" si="17"/>
        <v>56</v>
      </c>
      <c r="G114" s="300">
        <f t="shared" si="17"/>
        <v>25</v>
      </c>
      <c r="H114" s="300">
        <f t="shared" si="17"/>
        <v>70</v>
      </c>
      <c r="I114" s="300">
        <f t="shared" si="17"/>
        <v>91.666666666666671</v>
      </c>
      <c r="J114" s="300">
        <f t="shared" si="17"/>
        <v>117</v>
      </c>
      <c r="K114" s="300">
        <f t="shared" si="17"/>
        <v>92</v>
      </c>
      <c r="L114" s="300">
        <f t="shared" si="17"/>
        <v>99</v>
      </c>
    </row>
    <row r="115" spans="1:32" s="166" customFormat="1" ht="13.2" customHeight="1" thickBot="1">
      <c r="A115" s="163"/>
      <c r="B115" s="459" t="s">
        <v>431</v>
      </c>
      <c r="C115" s="460"/>
      <c r="D115" s="461"/>
      <c r="E115" s="472">
        <f t="shared" ref="E115:L115" si="18">E114-E113</f>
        <v>44</v>
      </c>
      <c r="F115" s="472">
        <f t="shared" si="18"/>
        <v>56</v>
      </c>
      <c r="G115" s="473">
        <f t="shared" si="18"/>
        <v>25</v>
      </c>
      <c r="H115" s="473">
        <f t="shared" si="18"/>
        <v>72</v>
      </c>
      <c r="I115" s="473">
        <f t="shared" si="18"/>
        <v>97.666666666666671</v>
      </c>
      <c r="J115" s="473">
        <f t="shared" si="18"/>
        <v>123</v>
      </c>
      <c r="K115" s="473">
        <f t="shared" si="18"/>
        <v>96</v>
      </c>
      <c r="L115" s="473">
        <f t="shared" si="18"/>
        <v>108</v>
      </c>
    </row>
    <row r="116" spans="1:32" s="248" customFormat="1" ht="13.2" customHeight="1">
      <c r="A116" s="307"/>
      <c r="B116" s="486" t="s">
        <v>557</v>
      </c>
      <c r="C116" s="486"/>
      <c r="D116" s="486"/>
      <c r="E116" s="486"/>
      <c r="F116" s="486"/>
      <c r="G116" s="486"/>
      <c r="H116" s="486"/>
      <c r="I116" s="486"/>
      <c r="J116" s="486"/>
      <c r="K116" s="486"/>
      <c r="L116" s="486"/>
      <c r="M116" s="276"/>
      <c r="N116" s="276"/>
      <c r="O116" s="276"/>
      <c r="P116" s="276"/>
      <c r="Q116" s="276"/>
      <c r="R116" s="276"/>
      <c r="S116" s="276"/>
      <c r="T116" s="276"/>
      <c r="AF116" s="248" t="s">
        <v>3</v>
      </c>
    </row>
    <row r="117" spans="1:32">
      <c r="C117" s="252"/>
      <c r="D117" s="252"/>
      <c r="E117" s="251"/>
    </row>
    <row r="118" spans="1:32">
      <c r="C118" s="252"/>
      <c r="D118" s="252"/>
      <c r="E118" s="251"/>
    </row>
    <row r="119" spans="1:32">
      <c r="C119" s="252"/>
      <c r="D119" s="252"/>
      <c r="E119" s="251"/>
    </row>
    <row r="120" spans="1:32">
      <c r="C120" s="252"/>
      <c r="D120" s="252"/>
      <c r="E120" s="251"/>
    </row>
    <row r="121" spans="1:32">
      <c r="C121" s="252"/>
      <c r="D121" s="252"/>
      <c r="E121" s="251"/>
    </row>
    <row r="122" spans="1:32">
      <c r="C122" s="252"/>
      <c r="D122" s="252"/>
      <c r="E122" s="251"/>
    </row>
    <row r="123" spans="1:32">
      <c r="C123" s="252"/>
      <c r="D123" s="252"/>
      <c r="E123" s="251"/>
    </row>
    <row r="124" spans="1:32">
      <c r="C124" s="252"/>
      <c r="D124" s="252"/>
      <c r="E124" s="251"/>
    </row>
    <row r="125" spans="1:32">
      <c r="C125" s="252"/>
      <c r="D125" s="252"/>
      <c r="E125" s="251"/>
    </row>
    <row r="126" spans="1:32">
      <c r="C126" s="252"/>
      <c r="D126" s="252"/>
      <c r="E126" s="251"/>
    </row>
    <row r="127" spans="1:32">
      <c r="C127" s="252"/>
      <c r="D127" s="252"/>
      <c r="E127" s="251"/>
    </row>
    <row r="128" spans="1:32">
      <c r="C128" s="252"/>
      <c r="D128" s="252"/>
      <c r="E128" s="251"/>
    </row>
  </sheetData>
  <mergeCells count="20">
    <mergeCell ref="E2:L2"/>
    <mergeCell ref="E3:H3"/>
    <mergeCell ref="I3:L3"/>
    <mergeCell ref="B116:L116"/>
    <mergeCell ref="B1:L1"/>
    <mergeCell ref="B22:L22"/>
    <mergeCell ref="B52:L52"/>
    <mergeCell ref="B91:L91"/>
    <mergeCell ref="E93:H93"/>
    <mergeCell ref="I93:L93"/>
    <mergeCell ref="B90:L90"/>
    <mergeCell ref="E92:L92"/>
    <mergeCell ref="E54:H54"/>
    <mergeCell ref="I54:L54"/>
    <mergeCell ref="B51:L51"/>
    <mergeCell ref="E53:L53"/>
    <mergeCell ref="E24:H24"/>
    <mergeCell ref="I24:L24"/>
    <mergeCell ref="B21:L21"/>
    <mergeCell ref="E23:L23"/>
  </mergeCells>
  <conditionalFormatting sqref="G5">
    <cfRule type="containsBlanks" priority="166" stopIfTrue="1">
      <formula>LEN(TRIM(#REF!))=0</formula>
    </cfRule>
    <cfRule type="cellIs" dxfId="111" priority="167" operator="greaterThanOrEqual">
      <formula>#REF!</formula>
    </cfRule>
    <cfRule type="cellIs" dxfId="110" priority="168" operator="greaterThanOrEqual">
      <formula>#REF!</formula>
    </cfRule>
  </conditionalFormatting>
  <conditionalFormatting sqref="H5">
    <cfRule type="containsBlanks" priority="163" stopIfTrue="1">
      <formula>LEN(TRIM(#REF!))=0</formula>
    </cfRule>
    <cfRule type="cellIs" dxfId="109" priority="164" operator="greaterThanOrEqual">
      <formula>#REF!</formula>
    </cfRule>
    <cfRule type="cellIs" dxfId="108" priority="165" operator="greaterThanOrEqual">
      <formula>#REF!</formula>
    </cfRule>
  </conditionalFormatting>
  <conditionalFormatting sqref="E5">
    <cfRule type="containsBlanks" priority="160" stopIfTrue="1">
      <formula>LEN(TRIM(#REF!))=0</formula>
    </cfRule>
    <cfRule type="cellIs" dxfId="107" priority="161" operator="greaterThanOrEqual">
      <formula>#REF!</formula>
    </cfRule>
    <cfRule type="cellIs" dxfId="106" priority="162" operator="greaterThanOrEqual">
      <formula>#REF!</formula>
    </cfRule>
  </conditionalFormatting>
  <conditionalFormatting sqref="K5">
    <cfRule type="containsBlanks" priority="157" stopIfTrue="1">
      <formula>LEN(TRIM(#REF!))=0</formula>
    </cfRule>
    <cfRule type="cellIs" dxfId="105" priority="158" operator="greaterThanOrEqual">
      <formula>#REF!</formula>
    </cfRule>
    <cfRule type="cellIs" dxfId="104" priority="159" operator="greaterThanOrEqual">
      <formula>#REF!</formula>
    </cfRule>
  </conditionalFormatting>
  <conditionalFormatting sqref="L5">
    <cfRule type="containsBlanks" priority="154" stopIfTrue="1">
      <formula>LEN(TRIM(#REF!))=0</formula>
    </cfRule>
    <cfRule type="cellIs" dxfId="103" priority="155" operator="greaterThanOrEqual">
      <formula>#REF!</formula>
    </cfRule>
    <cfRule type="cellIs" dxfId="102" priority="156" operator="greaterThanOrEqual">
      <formula>#REF!</formula>
    </cfRule>
  </conditionalFormatting>
  <conditionalFormatting sqref="I5">
    <cfRule type="containsBlanks" priority="151" stopIfTrue="1">
      <formula>LEN(TRIM(#REF!))=0</formula>
    </cfRule>
    <cfRule type="cellIs" dxfId="101" priority="152" operator="greaterThanOrEqual">
      <formula>#REF!</formula>
    </cfRule>
    <cfRule type="cellIs" dxfId="100" priority="153" operator="greaterThanOrEqual">
      <formula>#REF!</formula>
    </cfRule>
  </conditionalFormatting>
  <conditionalFormatting sqref="F5">
    <cfRule type="containsBlanks" priority="148" stopIfTrue="1">
      <formula>LEN(TRIM(#REF!))=0</formula>
    </cfRule>
    <cfRule type="cellIs" dxfId="99" priority="149" operator="greaterThanOrEqual">
      <formula>#REF!</formula>
    </cfRule>
    <cfRule type="cellIs" dxfId="98" priority="150" operator="greaterThanOrEqual">
      <formula>#REF!</formula>
    </cfRule>
  </conditionalFormatting>
  <conditionalFormatting sqref="J5">
    <cfRule type="containsBlanks" priority="145" stopIfTrue="1">
      <formula>LEN(TRIM(#REF!))=0</formula>
    </cfRule>
    <cfRule type="cellIs" dxfId="97" priority="146" operator="greaterThanOrEqual">
      <formula>#REF!</formula>
    </cfRule>
    <cfRule type="cellIs" dxfId="96" priority="147" operator="greaterThanOrEqual">
      <formula>#REF!</formula>
    </cfRule>
  </conditionalFormatting>
  <conditionalFormatting sqref="G26">
    <cfRule type="containsBlanks" priority="142" stopIfTrue="1">
      <formula>LEN(TRIM(#REF!))=0</formula>
    </cfRule>
    <cfRule type="cellIs" dxfId="95" priority="143" operator="greaterThanOrEqual">
      <formula>#REF!</formula>
    </cfRule>
    <cfRule type="cellIs" dxfId="94" priority="144" operator="greaterThanOrEqual">
      <formula>#REF!</formula>
    </cfRule>
  </conditionalFormatting>
  <conditionalFormatting sqref="H26">
    <cfRule type="containsBlanks" priority="139" stopIfTrue="1">
      <formula>LEN(TRIM(#REF!))=0</formula>
    </cfRule>
    <cfRule type="cellIs" dxfId="93" priority="140" operator="greaterThanOrEqual">
      <formula>#REF!</formula>
    </cfRule>
    <cfRule type="cellIs" dxfId="92" priority="141" operator="greaterThanOrEqual">
      <formula>#REF!</formula>
    </cfRule>
  </conditionalFormatting>
  <conditionalFormatting sqref="E26">
    <cfRule type="containsBlanks" priority="136" stopIfTrue="1">
      <formula>LEN(TRIM(#REF!))=0</formula>
    </cfRule>
    <cfRule type="cellIs" dxfId="91" priority="137" operator="greaterThanOrEqual">
      <formula>#REF!</formula>
    </cfRule>
    <cfRule type="cellIs" dxfId="90" priority="138" operator="greaterThanOrEqual">
      <formula>#REF!</formula>
    </cfRule>
  </conditionalFormatting>
  <conditionalFormatting sqref="K26">
    <cfRule type="containsBlanks" priority="133" stopIfTrue="1">
      <formula>LEN(TRIM(#REF!))=0</formula>
    </cfRule>
    <cfRule type="cellIs" dxfId="89" priority="134" operator="greaterThanOrEqual">
      <formula>#REF!</formula>
    </cfRule>
    <cfRule type="cellIs" dxfId="88" priority="135" operator="greaterThanOrEqual">
      <formula>#REF!</formula>
    </cfRule>
  </conditionalFormatting>
  <conditionalFormatting sqref="L26">
    <cfRule type="containsBlanks" priority="130" stopIfTrue="1">
      <formula>LEN(TRIM(#REF!))=0</formula>
    </cfRule>
    <cfRule type="cellIs" dxfId="87" priority="131" operator="greaterThanOrEqual">
      <formula>#REF!</formula>
    </cfRule>
    <cfRule type="cellIs" dxfId="86" priority="132" operator="greaterThanOrEqual">
      <formula>#REF!</formula>
    </cfRule>
  </conditionalFormatting>
  <conditionalFormatting sqref="I26">
    <cfRule type="containsBlanks" priority="127" stopIfTrue="1">
      <formula>LEN(TRIM(#REF!))=0</formula>
    </cfRule>
    <cfRule type="cellIs" dxfId="85" priority="128" operator="greaterThanOrEqual">
      <formula>#REF!</formula>
    </cfRule>
    <cfRule type="cellIs" dxfId="84" priority="129" operator="greaterThanOrEqual">
      <formula>#REF!</formula>
    </cfRule>
  </conditionalFormatting>
  <conditionalFormatting sqref="F26">
    <cfRule type="containsBlanks" priority="124" stopIfTrue="1">
      <formula>LEN(TRIM(#REF!))=0</formula>
    </cfRule>
    <cfRule type="cellIs" dxfId="83" priority="125" operator="greaterThanOrEqual">
      <formula>#REF!</formula>
    </cfRule>
    <cfRule type="cellIs" dxfId="82" priority="126" operator="greaterThanOrEqual">
      <formula>#REF!</formula>
    </cfRule>
  </conditionalFormatting>
  <conditionalFormatting sqref="J26">
    <cfRule type="containsBlanks" priority="121" stopIfTrue="1">
      <formula>LEN(TRIM(#REF!))=0</formula>
    </cfRule>
    <cfRule type="cellIs" dxfId="81" priority="122" operator="greaterThanOrEqual">
      <formula>#REF!</formula>
    </cfRule>
    <cfRule type="cellIs" dxfId="80" priority="123" operator="greaterThanOrEqual">
      <formula>#REF!</formula>
    </cfRule>
  </conditionalFormatting>
  <conditionalFormatting sqref="G56">
    <cfRule type="containsBlanks" priority="118" stopIfTrue="1">
      <formula>LEN(TRIM(#REF!))=0</formula>
    </cfRule>
    <cfRule type="cellIs" dxfId="79" priority="119" operator="greaterThanOrEqual">
      <formula>#REF!</formula>
    </cfRule>
    <cfRule type="cellIs" dxfId="78" priority="120" operator="greaterThanOrEqual">
      <formula>#REF!</formula>
    </cfRule>
  </conditionalFormatting>
  <conditionalFormatting sqref="H56">
    <cfRule type="containsBlanks" priority="115" stopIfTrue="1">
      <formula>LEN(TRIM(#REF!))=0</formula>
    </cfRule>
    <cfRule type="cellIs" dxfId="77" priority="116" operator="greaterThanOrEqual">
      <formula>#REF!</formula>
    </cfRule>
    <cfRule type="cellIs" dxfId="76" priority="117" operator="greaterThanOrEqual">
      <formula>#REF!</formula>
    </cfRule>
  </conditionalFormatting>
  <conditionalFormatting sqref="E56">
    <cfRule type="containsBlanks" priority="112" stopIfTrue="1">
      <formula>LEN(TRIM(#REF!))=0</formula>
    </cfRule>
    <cfRule type="cellIs" dxfId="75" priority="113" operator="greaterThanOrEqual">
      <formula>#REF!</formula>
    </cfRule>
    <cfRule type="cellIs" dxfId="74" priority="114" operator="greaterThanOrEqual">
      <formula>#REF!</formula>
    </cfRule>
  </conditionalFormatting>
  <conditionalFormatting sqref="K56">
    <cfRule type="containsBlanks" priority="109" stopIfTrue="1">
      <formula>LEN(TRIM(#REF!))=0</formula>
    </cfRule>
    <cfRule type="cellIs" dxfId="73" priority="110" operator="greaterThanOrEqual">
      <formula>#REF!</formula>
    </cfRule>
    <cfRule type="cellIs" dxfId="72" priority="111" operator="greaterThanOrEqual">
      <formula>#REF!</formula>
    </cfRule>
  </conditionalFormatting>
  <conditionalFormatting sqref="L56">
    <cfRule type="containsBlanks" priority="106" stopIfTrue="1">
      <formula>LEN(TRIM(#REF!))=0</formula>
    </cfRule>
    <cfRule type="cellIs" dxfId="71" priority="107" operator="greaterThanOrEqual">
      <formula>#REF!</formula>
    </cfRule>
    <cfRule type="cellIs" dxfId="70" priority="108" operator="greaterThanOrEqual">
      <formula>#REF!</formula>
    </cfRule>
  </conditionalFormatting>
  <conditionalFormatting sqref="I56">
    <cfRule type="containsBlanks" priority="103" stopIfTrue="1">
      <formula>LEN(TRIM(#REF!))=0</formula>
    </cfRule>
    <cfRule type="cellIs" dxfId="69" priority="104" operator="greaterThanOrEqual">
      <formula>#REF!</formula>
    </cfRule>
    <cfRule type="cellIs" dxfId="68" priority="105" operator="greaterThanOrEqual">
      <formula>#REF!</formula>
    </cfRule>
  </conditionalFormatting>
  <conditionalFormatting sqref="F56">
    <cfRule type="containsBlanks" priority="100" stopIfTrue="1">
      <formula>LEN(TRIM(#REF!))=0</formula>
    </cfRule>
    <cfRule type="cellIs" dxfId="67" priority="101" operator="greaterThanOrEqual">
      <formula>#REF!</formula>
    </cfRule>
    <cfRule type="cellIs" dxfId="66" priority="102" operator="greaterThanOrEqual">
      <formula>#REF!</formula>
    </cfRule>
  </conditionalFormatting>
  <conditionalFormatting sqref="J56">
    <cfRule type="containsBlanks" priority="97" stopIfTrue="1">
      <formula>LEN(TRIM(#REF!))=0</formula>
    </cfRule>
    <cfRule type="cellIs" dxfId="65" priority="98" operator="greaterThanOrEqual">
      <formula>#REF!</formula>
    </cfRule>
    <cfRule type="cellIs" dxfId="64" priority="99" operator="greaterThanOrEqual">
      <formula>#REF!</formula>
    </cfRule>
  </conditionalFormatting>
  <conditionalFormatting sqref="G110 G95 G100 G105">
    <cfRule type="containsBlanks" priority="94" stopIfTrue="1">
      <formula>LEN(TRIM(#REF!))=0</formula>
    </cfRule>
    <cfRule type="cellIs" dxfId="63" priority="95" operator="greaterThanOrEqual">
      <formula>#REF!</formula>
    </cfRule>
    <cfRule type="cellIs" dxfId="62" priority="96" operator="greaterThanOrEqual">
      <formula>#REF!</formula>
    </cfRule>
  </conditionalFormatting>
  <conditionalFormatting sqref="H110 H95 H100 H105">
    <cfRule type="containsBlanks" priority="91" stopIfTrue="1">
      <formula>LEN(TRIM(#REF!))=0</formula>
    </cfRule>
    <cfRule type="cellIs" dxfId="61" priority="92" operator="greaterThanOrEqual">
      <formula>#REF!</formula>
    </cfRule>
    <cfRule type="cellIs" dxfId="60" priority="93" operator="greaterThanOrEqual">
      <formula>#REF!</formula>
    </cfRule>
  </conditionalFormatting>
  <conditionalFormatting sqref="E110 E95 E100 E105">
    <cfRule type="containsBlanks" priority="88" stopIfTrue="1">
      <formula>LEN(TRIM(#REF!))=0</formula>
    </cfRule>
    <cfRule type="cellIs" dxfId="59" priority="89" operator="greaterThanOrEqual">
      <formula>#REF!</formula>
    </cfRule>
    <cfRule type="cellIs" dxfId="58" priority="90" operator="greaterThanOrEqual">
      <formula>#REF!</formula>
    </cfRule>
  </conditionalFormatting>
  <conditionalFormatting sqref="K110 K95 K100 K105">
    <cfRule type="containsBlanks" priority="85" stopIfTrue="1">
      <formula>LEN(TRIM(#REF!))=0</formula>
    </cfRule>
    <cfRule type="cellIs" dxfId="57" priority="86" operator="greaterThanOrEqual">
      <formula>#REF!</formula>
    </cfRule>
    <cfRule type="cellIs" dxfId="56" priority="87" operator="greaterThanOrEqual">
      <formula>#REF!</formula>
    </cfRule>
  </conditionalFormatting>
  <conditionalFormatting sqref="L110 L95 L100 L105">
    <cfRule type="containsBlanks" priority="82" stopIfTrue="1">
      <formula>LEN(TRIM(#REF!))=0</formula>
    </cfRule>
    <cfRule type="cellIs" dxfId="55" priority="83" operator="greaterThanOrEqual">
      <formula>#REF!</formula>
    </cfRule>
    <cfRule type="cellIs" dxfId="54" priority="84" operator="greaterThanOrEqual">
      <formula>#REF!</formula>
    </cfRule>
  </conditionalFormatting>
  <conditionalFormatting sqref="I110 I95 I100 I105">
    <cfRule type="containsBlanks" priority="79" stopIfTrue="1">
      <formula>LEN(TRIM(#REF!))=0</formula>
    </cfRule>
    <cfRule type="cellIs" dxfId="53" priority="80" operator="greaterThanOrEqual">
      <formula>#REF!</formula>
    </cfRule>
    <cfRule type="cellIs" dxfId="52" priority="81" operator="greaterThanOrEqual">
      <formula>#REF!</formula>
    </cfRule>
  </conditionalFormatting>
  <conditionalFormatting sqref="F110 F95 F100 F105">
    <cfRule type="containsBlanks" priority="76" stopIfTrue="1">
      <formula>LEN(TRIM(#REF!))=0</formula>
    </cfRule>
    <cfRule type="cellIs" dxfId="51" priority="77" operator="greaterThanOrEqual">
      <formula>#REF!</formula>
    </cfRule>
    <cfRule type="cellIs" dxfId="50" priority="78" operator="greaterThanOrEqual">
      <formula>#REF!</formula>
    </cfRule>
  </conditionalFormatting>
  <conditionalFormatting sqref="J110 J95 J100 J105">
    <cfRule type="containsBlanks" priority="73" stopIfTrue="1">
      <formula>LEN(TRIM(#REF!))=0</formula>
    </cfRule>
    <cfRule type="cellIs" dxfId="49" priority="74" operator="greaterThanOrEqual">
      <formula>#REF!</formula>
    </cfRule>
    <cfRule type="cellIs" dxfId="48" priority="75" operator="greaterThanOrEqual">
      <formula>#REF!</formula>
    </cfRule>
  </conditionalFormatting>
  <conditionalFormatting sqref="E6:E16">
    <cfRule type="containsBlanks" priority="70" stopIfTrue="1">
      <formula>LEN(TRIM(E6))=0</formula>
    </cfRule>
    <cfRule type="top10" dxfId="47" priority="71" stopIfTrue="1" percent="1" rank="25"/>
    <cfRule type="top10" dxfId="46" priority="72" percent="1" rank="50"/>
  </conditionalFormatting>
  <conditionalFormatting sqref="E57:E85">
    <cfRule type="containsBlanks" priority="67" stopIfTrue="1">
      <formula>LEN(TRIM(E57))=0</formula>
    </cfRule>
    <cfRule type="top10" dxfId="45" priority="68" stopIfTrue="1" percent="1" rank="25"/>
    <cfRule type="top10" dxfId="44" priority="69" percent="1" rank="50"/>
  </conditionalFormatting>
  <conditionalFormatting sqref="F57:F85">
    <cfRule type="containsBlanks" priority="64" stopIfTrue="1">
      <formula>LEN(TRIM(F57))=0</formula>
    </cfRule>
    <cfRule type="top10" dxfId="43" priority="65" stopIfTrue="1" percent="1" rank="25"/>
    <cfRule type="top10" dxfId="42" priority="66" percent="1" rank="50"/>
  </conditionalFormatting>
  <conditionalFormatting sqref="G57:G85">
    <cfRule type="containsBlanks" priority="61" stopIfTrue="1">
      <formula>LEN(TRIM(G57))=0</formula>
    </cfRule>
    <cfRule type="top10" dxfId="41" priority="62" stopIfTrue="1" percent="1" rank="25"/>
    <cfRule type="top10" dxfId="40" priority="63" percent="1" rank="50"/>
  </conditionalFormatting>
  <conditionalFormatting sqref="H57:H85">
    <cfRule type="containsBlanks" priority="58" stopIfTrue="1">
      <formula>LEN(TRIM(H57))=0</formula>
    </cfRule>
    <cfRule type="top10" dxfId="39" priority="59" stopIfTrue="1" percent="1" rank="25"/>
    <cfRule type="top10" dxfId="38" priority="60" percent="1" rank="50"/>
  </conditionalFormatting>
  <conditionalFormatting sqref="I57:I85">
    <cfRule type="containsBlanks" priority="55" stopIfTrue="1">
      <formula>LEN(TRIM(I57))=0</formula>
    </cfRule>
    <cfRule type="top10" dxfId="37" priority="56" stopIfTrue="1" percent="1" rank="25"/>
    <cfRule type="top10" dxfId="36" priority="57" percent="1" rank="50"/>
  </conditionalFormatting>
  <conditionalFormatting sqref="J57:J85">
    <cfRule type="containsBlanks" priority="52" stopIfTrue="1">
      <formula>LEN(TRIM(J57))=0</formula>
    </cfRule>
    <cfRule type="top10" dxfId="35" priority="53" stopIfTrue="1" percent="1" rank="25"/>
    <cfRule type="top10" dxfId="34" priority="54" percent="1" rank="50"/>
  </conditionalFormatting>
  <conditionalFormatting sqref="K57:K85">
    <cfRule type="containsBlanks" priority="49" stopIfTrue="1">
      <formula>LEN(TRIM(K57))=0</formula>
    </cfRule>
    <cfRule type="top10" dxfId="33" priority="50" stopIfTrue="1" percent="1" rank="25"/>
    <cfRule type="top10" dxfId="32" priority="51" percent="1" rank="50"/>
  </conditionalFormatting>
  <conditionalFormatting sqref="L57:L85">
    <cfRule type="containsBlanks" priority="46" stopIfTrue="1">
      <formula>LEN(TRIM(L57))=0</formula>
    </cfRule>
    <cfRule type="top10" dxfId="31" priority="47" stopIfTrue="1" percent="1" rank="25"/>
    <cfRule type="top10" dxfId="30" priority="48" percent="1" rank="50"/>
  </conditionalFormatting>
  <conditionalFormatting sqref="E27:E46">
    <cfRule type="containsBlanks" priority="43" stopIfTrue="1">
      <formula>LEN(TRIM(E27))=0</formula>
    </cfRule>
    <cfRule type="top10" dxfId="29" priority="44" stopIfTrue="1" percent="1" rank="25"/>
    <cfRule type="top10" dxfId="28" priority="45" percent="1" rank="50"/>
  </conditionalFormatting>
  <conditionalFormatting sqref="F27:F46">
    <cfRule type="containsBlanks" priority="40" stopIfTrue="1">
      <formula>LEN(TRIM(F27))=0</formula>
    </cfRule>
    <cfRule type="top10" dxfId="27" priority="41" stopIfTrue="1" percent="1" rank="25"/>
    <cfRule type="top10" dxfId="26" priority="42" percent="1" rank="50"/>
  </conditionalFormatting>
  <conditionalFormatting sqref="G27:G46">
    <cfRule type="containsBlanks" priority="37" stopIfTrue="1">
      <formula>LEN(TRIM(G27))=0</formula>
    </cfRule>
    <cfRule type="top10" dxfId="25" priority="38" stopIfTrue="1" percent="1" rank="25"/>
    <cfRule type="top10" dxfId="24" priority="39" percent="1" rank="50"/>
  </conditionalFormatting>
  <conditionalFormatting sqref="H27:H46">
    <cfRule type="containsBlanks" priority="34" stopIfTrue="1">
      <formula>LEN(TRIM(H27))=0</formula>
    </cfRule>
    <cfRule type="top10" dxfId="23" priority="35" stopIfTrue="1" percent="1" rank="25"/>
    <cfRule type="top10" dxfId="22" priority="36" percent="1" rank="50"/>
  </conditionalFormatting>
  <conditionalFormatting sqref="I27:I46">
    <cfRule type="containsBlanks" priority="31" stopIfTrue="1">
      <formula>LEN(TRIM(I27))=0</formula>
    </cfRule>
    <cfRule type="top10" dxfId="21" priority="32" stopIfTrue="1" percent="1" rank="25"/>
    <cfRule type="top10" dxfId="20" priority="33" percent="1" rank="50"/>
  </conditionalFormatting>
  <conditionalFormatting sqref="J27:J46">
    <cfRule type="containsBlanks" priority="28" stopIfTrue="1">
      <formula>LEN(TRIM(J27))=0</formula>
    </cfRule>
    <cfRule type="top10" dxfId="19" priority="29" stopIfTrue="1" percent="1" rank="25"/>
    <cfRule type="top10" dxfId="18" priority="30" percent="1" rank="50"/>
  </conditionalFormatting>
  <conditionalFormatting sqref="K27:K46">
    <cfRule type="containsBlanks" priority="25" stopIfTrue="1">
      <formula>LEN(TRIM(K27))=0</formula>
    </cfRule>
    <cfRule type="top10" dxfId="17" priority="26" stopIfTrue="1" percent="1" rank="25"/>
    <cfRule type="top10" dxfId="16" priority="27" percent="1" rank="50"/>
  </conditionalFormatting>
  <conditionalFormatting sqref="L27:L46">
    <cfRule type="containsBlanks" priority="22" stopIfTrue="1">
      <formula>LEN(TRIM(L27))=0</formula>
    </cfRule>
    <cfRule type="top10" dxfId="15" priority="23" stopIfTrue="1" percent="1" rank="25"/>
    <cfRule type="top10" dxfId="14" priority="24" percent="1" rank="50"/>
  </conditionalFormatting>
  <conditionalFormatting sqref="F6:F16">
    <cfRule type="containsBlanks" priority="19" stopIfTrue="1">
      <formula>LEN(TRIM(F6))=0</formula>
    </cfRule>
    <cfRule type="top10" dxfId="13" priority="20" stopIfTrue="1" percent="1" rank="25"/>
    <cfRule type="top10" dxfId="12" priority="21" percent="1" rank="50"/>
  </conditionalFormatting>
  <conditionalFormatting sqref="G6:G16">
    <cfRule type="containsBlanks" priority="16" stopIfTrue="1">
      <formula>LEN(TRIM(G6))=0</formula>
    </cfRule>
    <cfRule type="top10" dxfId="11" priority="17" stopIfTrue="1" percent="1" rank="25"/>
    <cfRule type="top10" dxfId="10" priority="18" percent="1" rank="50"/>
  </conditionalFormatting>
  <conditionalFormatting sqref="H6:H16">
    <cfRule type="containsBlanks" priority="13" stopIfTrue="1">
      <formula>LEN(TRIM(H6))=0</formula>
    </cfRule>
    <cfRule type="top10" dxfId="9" priority="14" stopIfTrue="1" percent="1" rank="25"/>
    <cfRule type="top10" dxfId="8" priority="15" percent="1" rank="50"/>
  </conditionalFormatting>
  <conditionalFormatting sqref="I6:I16">
    <cfRule type="containsBlanks" priority="10" stopIfTrue="1">
      <formula>LEN(TRIM(I6))=0</formula>
    </cfRule>
    <cfRule type="top10" dxfId="7" priority="11" stopIfTrue="1" percent="1" rank="25"/>
    <cfRule type="top10" dxfId="6" priority="12" percent="1" rank="50"/>
  </conditionalFormatting>
  <conditionalFormatting sqref="J6:J16">
    <cfRule type="containsBlanks" priority="7" stopIfTrue="1">
      <formula>LEN(TRIM(J6))=0</formula>
    </cfRule>
    <cfRule type="top10" dxfId="5" priority="8" stopIfTrue="1" percent="1" rank="25"/>
    <cfRule type="top10" dxfId="4" priority="9" percent="1" rank="50"/>
  </conditionalFormatting>
  <conditionalFormatting sqref="K6:K16">
    <cfRule type="containsBlanks" priority="4" stopIfTrue="1">
      <formula>LEN(TRIM(K6))=0</formula>
    </cfRule>
    <cfRule type="top10" dxfId="3" priority="5" stopIfTrue="1" percent="1" rank="25"/>
    <cfRule type="top10" dxfId="2" priority="6" percent="1" rank="50"/>
  </conditionalFormatting>
  <conditionalFormatting sqref="L6:L16">
    <cfRule type="containsBlanks" priority="1" stopIfTrue="1">
      <formula>LEN(TRIM(L6))=0</formula>
    </cfRule>
    <cfRule type="top10" dxfId="1" priority="2" stopIfTrue="1" percent="1" rank="25"/>
    <cfRule type="top10" dxfId="0" priority="3" percent="1" rank="50"/>
  </conditionalFormatting>
  <pageMargins left="0.5" right="0.5" top="0.5" bottom="0.5" header="0.3" footer="0.3"/>
  <pageSetup scale="85" fitToWidth="0" fitToHeight="0" orientation="landscape" horizontalDpi="4294967293" verticalDpi="1200" r:id="rId1"/>
  <rowBreaks count="3" manualBreakCount="3">
    <brk id="21" min="1" max="11" man="1"/>
    <brk id="51" min="1" max="11" man="1"/>
    <brk id="90"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B8459-FAA5-4954-8EAC-E5C02AB56376}">
  <sheetPr codeName="Sheet2">
    <pageSetUpPr fitToPage="1"/>
  </sheetPr>
  <dimension ref="A1:E20"/>
  <sheetViews>
    <sheetView zoomScaleNormal="100" workbookViewId="0">
      <selection activeCell="B6" sqref="B6"/>
    </sheetView>
  </sheetViews>
  <sheetFormatPr defaultColWidth="9.109375" defaultRowHeight="13.2"/>
  <cols>
    <col min="1" max="1" width="21.6640625" style="367" customWidth="1"/>
    <col min="2" max="2" width="20.88671875" style="3" customWidth="1"/>
    <col min="3" max="3" width="18.5546875" style="3" customWidth="1"/>
    <col min="4" max="4" width="29" style="3" customWidth="1"/>
    <col min="5" max="5" width="26.77734375" style="64" customWidth="1"/>
    <col min="6" max="6" width="11.5546875" style="3" bestFit="1" customWidth="1"/>
    <col min="7" max="7" width="12.6640625" style="3" bestFit="1" customWidth="1"/>
    <col min="8" max="16384" width="9.109375" style="3"/>
  </cols>
  <sheetData>
    <row r="1" spans="1:5" s="6" customFormat="1" ht="13.8" thickBot="1">
      <c r="A1" s="475" t="s">
        <v>454</v>
      </c>
      <c r="B1" s="475"/>
      <c r="C1" s="475"/>
      <c r="D1" s="475"/>
      <c r="E1" s="475"/>
    </row>
    <row r="2" spans="1:5">
      <c r="A2" s="358" t="s">
        <v>19</v>
      </c>
      <c r="B2" s="74" t="s">
        <v>450</v>
      </c>
      <c r="C2" s="74" t="s">
        <v>451</v>
      </c>
      <c r="D2" s="74" t="s">
        <v>452</v>
      </c>
      <c r="E2" s="349" t="s">
        <v>453</v>
      </c>
    </row>
    <row r="3" spans="1:5" s="64" customFormat="1" ht="14.4">
      <c r="A3" s="359" t="s">
        <v>455</v>
      </c>
      <c r="B3" s="75" t="s">
        <v>499</v>
      </c>
      <c r="C3" s="75" t="s">
        <v>497</v>
      </c>
      <c r="D3" s="76" t="s">
        <v>498</v>
      </c>
      <c r="E3" s="350" t="s">
        <v>487</v>
      </c>
    </row>
    <row r="4" spans="1:5" s="64" customFormat="1" ht="14.4">
      <c r="A4" s="360" t="s">
        <v>32</v>
      </c>
      <c r="B4" s="77" t="s">
        <v>458</v>
      </c>
      <c r="C4" s="77" t="s">
        <v>459</v>
      </c>
      <c r="D4" s="78" t="s">
        <v>460</v>
      </c>
      <c r="E4" s="351" t="s">
        <v>486</v>
      </c>
    </row>
    <row r="5" spans="1:5" s="64" customFormat="1" ht="14.4">
      <c r="A5" s="361" t="s">
        <v>23</v>
      </c>
      <c r="B5" s="79" t="s">
        <v>461</v>
      </c>
      <c r="C5" s="79" t="s">
        <v>462</v>
      </c>
      <c r="D5" s="80" t="s">
        <v>463</v>
      </c>
      <c r="E5" s="352" t="s">
        <v>464</v>
      </c>
    </row>
    <row r="6" spans="1:5" s="64" customFormat="1" ht="14.4">
      <c r="A6" s="362" t="s">
        <v>465</v>
      </c>
      <c r="B6" s="81" t="s">
        <v>466</v>
      </c>
      <c r="C6" s="81" t="s">
        <v>467</v>
      </c>
      <c r="D6" s="82" t="s">
        <v>468</v>
      </c>
      <c r="E6" s="353" t="s">
        <v>469</v>
      </c>
    </row>
    <row r="7" spans="1:5" s="64" customFormat="1" ht="14.4">
      <c r="A7" s="363" t="s">
        <v>28</v>
      </c>
      <c r="B7" s="83" t="s">
        <v>479</v>
      </c>
      <c r="C7" s="83" t="s">
        <v>480</v>
      </c>
      <c r="D7" s="84" t="s">
        <v>481</v>
      </c>
      <c r="E7" s="354" t="s">
        <v>485</v>
      </c>
    </row>
    <row r="8" spans="1:5" s="64" customFormat="1" ht="14.4">
      <c r="A8" s="364" t="s">
        <v>36</v>
      </c>
      <c r="B8" s="85" t="s">
        <v>470</v>
      </c>
      <c r="C8" s="85" t="s">
        <v>471</v>
      </c>
      <c r="D8" s="82" t="s">
        <v>472</v>
      </c>
      <c r="E8" s="355" t="s">
        <v>473</v>
      </c>
    </row>
    <row r="9" spans="1:5" s="64" customFormat="1" ht="14.4">
      <c r="A9" s="365" t="s">
        <v>490</v>
      </c>
      <c r="B9" s="86" t="s">
        <v>491</v>
      </c>
      <c r="C9" s="86" t="s">
        <v>492</v>
      </c>
      <c r="D9" s="87" t="s">
        <v>493</v>
      </c>
      <c r="E9" s="356" t="s">
        <v>494</v>
      </c>
    </row>
    <row r="10" spans="1:5" s="64" customFormat="1" ht="14.4">
      <c r="A10" s="360" t="s">
        <v>474</v>
      </c>
      <c r="B10" s="77" t="s">
        <v>475</v>
      </c>
      <c r="C10" s="77" t="s">
        <v>476</v>
      </c>
      <c r="D10" s="78" t="s">
        <v>477</v>
      </c>
      <c r="E10" s="351" t="s">
        <v>478</v>
      </c>
    </row>
    <row r="11" spans="1:5" s="64" customFormat="1" ht="15" thickBot="1">
      <c r="A11" s="366" t="s">
        <v>30</v>
      </c>
      <c r="B11" s="91" t="s">
        <v>482</v>
      </c>
      <c r="C11" s="91" t="s">
        <v>483</v>
      </c>
      <c r="D11" s="92" t="s">
        <v>495</v>
      </c>
      <c r="E11" s="357" t="s">
        <v>484</v>
      </c>
    </row>
    <row r="20" spans="4:4">
      <c r="D20" s="3" t="s">
        <v>3</v>
      </c>
    </row>
  </sheetData>
  <mergeCells count="1">
    <mergeCell ref="A1:E1"/>
  </mergeCells>
  <hyperlinks>
    <hyperlink ref="D4" r:id="rId1" xr:uid="{B8A97F42-1AA9-4E3A-88FE-BE0F5AF8050B}"/>
    <hyperlink ref="D5" r:id="rId2" xr:uid="{C649071E-742C-40F3-94D9-75DFB1C9909B}"/>
    <hyperlink ref="E5" r:id="rId3" xr:uid="{49B636B0-C91D-4204-88FA-2BCC399AE0ED}"/>
    <hyperlink ref="D6" r:id="rId4" xr:uid="{7C4BB3D4-AE97-490A-86C4-F2808CDBAF8D}"/>
    <hyperlink ref="D8" r:id="rId5" xr:uid="{74CAC544-99CF-458F-AA02-6D6EC98550D9}"/>
    <hyperlink ref="D10" r:id="rId6" xr:uid="{634D3ABD-AF6D-4B46-969C-FEA66A25DE1A}"/>
    <hyperlink ref="D7" r:id="rId7" xr:uid="{28EBDFF7-372B-43D4-B896-25A4A2014AEC}"/>
    <hyperlink ref="D11" r:id="rId8" xr:uid="{0125997B-9A1C-45A2-8387-52B0CC7D0211}"/>
    <hyperlink ref="D9" r:id="rId9" xr:uid="{4C512D92-9EA1-4F37-98FE-A736F27E2C9D}"/>
    <hyperlink ref="D3" r:id="rId10" xr:uid="{6CD3C6A2-6F91-490A-B0DE-45D19FC4DC22}"/>
  </hyperlinks>
  <pageMargins left="0.5" right="0.5" top="0.5" bottom="0.5" header="0.3" footer="0.3"/>
  <pageSetup fitToHeight="0" orientation="landscape" horizontalDpi="4294967293" verticalDpi="120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1B0DE-9AFE-45F8-BF4E-BCC97F0128F3}">
  <sheetPr codeName="Sheet3">
    <pageSetUpPr fitToPage="1"/>
  </sheetPr>
  <dimension ref="A1:H13"/>
  <sheetViews>
    <sheetView zoomScaleNormal="100" workbookViewId="0">
      <selection activeCell="B4" sqref="B4"/>
    </sheetView>
  </sheetViews>
  <sheetFormatPr defaultRowHeight="13.2"/>
  <cols>
    <col min="1" max="1" width="18.44140625" style="383" customWidth="1"/>
    <col min="2" max="2" width="17.5546875" style="15" customWidth="1"/>
    <col min="3" max="5" width="14.77734375" style="21" customWidth="1"/>
    <col min="6" max="7" width="14.77734375" style="15" customWidth="1"/>
    <col min="8" max="8" width="17.33203125" style="374" customWidth="1"/>
    <col min="9" max="16384" width="8.88671875" style="17"/>
  </cols>
  <sheetData>
    <row r="1" spans="1:8" s="65" customFormat="1" ht="30" customHeight="1" thickBot="1">
      <c r="A1" s="476" t="s">
        <v>457</v>
      </c>
      <c r="B1" s="476"/>
      <c r="C1" s="476"/>
      <c r="D1" s="476"/>
      <c r="E1" s="476"/>
      <c r="F1" s="476"/>
      <c r="G1" s="476"/>
      <c r="H1" s="476"/>
    </row>
    <row r="2" spans="1:8" s="19" customFormat="1" ht="26.4">
      <c r="A2" s="375" t="s">
        <v>4</v>
      </c>
      <c r="B2" s="69" t="s">
        <v>5</v>
      </c>
      <c r="C2" s="70" t="s">
        <v>432</v>
      </c>
      <c r="D2" s="70" t="s">
        <v>500</v>
      </c>
      <c r="E2" s="70" t="s">
        <v>501</v>
      </c>
      <c r="F2" s="70" t="s">
        <v>502</v>
      </c>
      <c r="G2" s="70" t="s">
        <v>503</v>
      </c>
      <c r="H2" s="368" t="s">
        <v>6</v>
      </c>
    </row>
    <row r="3" spans="1:8" s="20" customFormat="1" hidden="1">
      <c r="A3" s="376" t="s">
        <v>7</v>
      </c>
      <c r="B3" s="71" t="s">
        <v>8</v>
      </c>
      <c r="C3" s="88" t="s">
        <v>9</v>
      </c>
      <c r="D3" s="88"/>
      <c r="E3" s="88"/>
      <c r="F3" s="88" t="s">
        <v>10</v>
      </c>
      <c r="G3" s="88" t="s">
        <v>10</v>
      </c>
      <c r="H3" s="369" t="s">
        <v>11</v>
      </c>
    </row>
    <row r="4" spans="1:8" s="18" customFormat="1">
      <c r="A4" s="377" t="s">
        <v>13</v>
      </c>
      <c r="B4" s="72" t="s">
        <v>14</v>
      </c>
      <c r="C4" s="89">
        <v>43746</v>
      </c>
      <c r="D4" s="89">
        <v>43782</v>
      </c>
      <c r="E4" s="89">
        <v>43872</v>
      </c>
      <c r="F4" s="89">
        <v>43922</v>
      </c>
      <c r="G4" s="89">
        <v>43952</v>
      </c>
      <c r="H4" s="370" t="s">
        <v>15</v>
      </c>
    </row>
    <row r="5" spans="1:8" s="18" customFormat="1">
      <c r="A5" s="378" t="s">
        <v>17</v>
      </c>
      <c r="B5" s="73" t="s">
        <v>18</v>
      </c>
      <c r="C5" s="90">
        <v>43749</v>
      </c>
      <c r="D5" s="90">
        <v>43783</v>
      </c>
      <c r="E5" s="90">
        <v>43880</v>
      </c>
      <c r="F5" s="90">
        <v>43923</v>
      </c>
      <c r="G5" s="90">
        <v>43951</v>
      </c>
      <c r="H5" s="371" t="s">
        <v>12</v>
      </c>
    </row>
    <row r="6" spans="1:8" s="18" customFormat="1" ht="13.8" thickBot="1">
      <c r="A6" s="379" t="s">
        <v>16</v>
      </c>
      <c r="B6" s="93" t="s">
        <v>16</v>
      </c>
      <c r="C6" s="94">
        <v>43748</v>
      </c>
      <c r="D6" s="94">
        <v>43782</v>
      </c>
      <c r="E6" s="94">
        <v>43872</v>
      </c>
      <c r="F6" s="94">
        <v>43922</v>
      </c>
      <c r="G6" s="94">
        <v>43952</v>
      </c>
      <c r="H6" s="372" t="s">
        <v>496</v>
      </c>
    </row>
    <row r="7" spans="1:8" s="19" customFormat="1" ht="30.6" customHeight="1">
      <c r="A7" s="380"/>
      <c r="C7" s="23"/>
      <c r="D7" s="23"/>
      <c r="E7" s="23"/>
      <c r="F7" s="23"/>
      <c r="G7" s="23"/>
      <c r="H7" s="373"/>
    </row>
    <row r="8" spans="1:8" ht="15" customHeight="1">
      <c r="A8" s="381"/>
      <c r="C8" s="16"/>
      <c r="D8" s="16"/>
      <c r="E8" s="16"/>
      <c r="F8" s="14"/>
      <c r="G8" s="14"/>
      <c r="H8" s="345"/>
    </row>
    <row r="9" spans="1:8" ht="15" customHeight="1">
      <c r="A9" s="382"/>
      <c r="C9" s="16"/>
      <c r="D9" s="16"/>
      <c r="E9" s="16"/>
      <c r="F9" s="14"/>
      <c r="G9" s="14"/>
      <c r="H9" s="345"/>
    </row>
    <row r="10" spans="1:8">
      <c r="A10" s="374"/>
    </row>
    <row r="11" spans="1:8">
      <c r="A11" s="374"/>
    </row>
    <row r="12" spans="1:8">
      <c r="A12" s="374"/>
    </row>
    <row r="13" spans="1:8">
      <c r="A13" s="374"/>
    </row>
  </sheetData>
  <mergeCells count="1">
    <mergeCell ref="A1:H1"/>
  </mergeCells>
  <pageMargins left="0.5" right="0.5" top="0.5" bottom="0.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B358-46CB-4B83-88AF-8AFED6116066}">
  <sheetPr codeName="Sheet4"/>
  <dimension ref="A1:AF985"/>
  <sheetViews>
    <sheetView topLeftCell="B1" zoomScaleNormal="100" workbookViewId="0">
      <selection activeCell="B1" sqref="B1:T1"/>
    </sheetView>
  </sheetViews>
  <sheetFormatPr defaultColWidth="9.109375" defaultRowHeight="13.2"/>
  <cols>
    <col min="1" max="1" width="9.88671875" style="39" hidden="1" customWidth="1"/>
    <col min="2" max="2" width="15.77734375" style="37" customWidth="1"/>
    <col min="3" max="3" width="15.77734375" style="6" customWidth="1"/>
    <col min="4" max="4" width="9.21875" style="22" customWidth="1"/>
    <col min="5" max="7" width="5.77734375" style="61" customWidth="1"/>
    <col min="8" max="8" width="6.33203125" style="61" customWidth="1"/>
    <col min="9" max="19" width="5.77734375" style="55" customWidth="1"/>
    <col min="20" max="20" width="5.77734375" style="384" customWidth="1"/>
    <col min="21" max="16384" width="9.109375" style="39"/>
  </cols>
  <sheetData>
    <row r="1" spans="1:20" ht="30" customHeight="1" thickBot="1">
      <c r="B1" s="485" t="s">
        <v>507</v>
      </c>
      <c r="C1" s="485"/>
      <c r="D1" s="485"/>
      <c r="E1" s="485"/>
      <c r="F1" s="485"/>
      <c r="G1" s="485"/>
      <c r="H1" s="485"/>
      <c r="I1" s="485"/>
      <c r="J1" s="485"/>
      <c r="K1" s="485"/>
      <c r="L1" s="485"/>
      <c r="M1" s="485"/>
      <c r="N1" s="485"/>
      <c r="O1" s="485"/>
      <c r="P1" s="485"/>
      <c r="Q1" s="485"/>
      <c r="R1" s="485"/>
      <c r="S1" s="485"/>
      <c r="T1" s="485"/>
    </row>
    <row r="2" spans="1:20" s="163" customFormat="1" ht="28.05" customHeight="1">
      <c r="B2" s="1" t="s">
        <v>0</v>
      </c>
      <c r="C2" s="160" t="s">
        <v>505</v>
      </c>
      <c r="D2" s="160" t="s">
        <v>21</v>
      </c>
      <c r="E2" s="477" t="s">
        <v>595</v>
      </c>
      <c r="F2" s="478"/>
      <c r="G2" s="478"/>
      <c r="H2" s="478"/>
      <c r="I2" s="477" t="s">
        <v>592</v>
      </c>
      <c r="J2" s="478"/>
      <c r="K2" s="478"/>
      <c r="L2" s="478"/>
      <c r="M2" s="477" t="s">
        <v>593</v>
      </c>
      <c r="N2" s="478"/>
      <c r="O2" s="478"/>
      <c r="P2" s="478"/>
      <c r="Q2" s="478"/>
      <c r="R2" s="478"/>
      <c r="S2" s="478"/>
      <c r="T2" s="479"/>
    </row>
    <row r="3" spans="1:20" s="163" customFormat="1" ht="19.8" customHeight="1" thickBot="1">
      <c r="B3" s="2"/>
      <c r="C3" s="161"/>
      <c r="D3" s="161"/>
      <c r="E3" s="480" t="s">
        <v>269</v>
      </c>
      <c r="F3" s="481"/>
      <c r="G3" s="482" t="s">
        <v>81</v>
      </c>
      <c r="H3" s="481"/>
      <c r="I3" s="483" t="s">
        <v>83</v>
      </c>
      <c r="J3" s="481"/>
      <c r="K3" s="481" t="s">
        <v>84</v>
      </c>
      <c r="L3" s="481"/>
      <c r="M3" s="483" t="s">
        <v>83</v>
      </c>
      <c r="N3" s="481"/>
      <c r="O3" s="481" t="s">
        <v>84</v>
      </c>
      <c r="P3" s="481"/>
      <c r="Q3" s="481" t="s">
        <v>85</v>
      </c>
      <c r="R3" s="481"/>
      <c r="S3" s="481" t="s">
        <v>81</v>
      </c>
      <c r="T3" s="484"/>
    </row>
    <row r="4" spans="1:20" s="6" customFormat="1">
      <c r="B4" s="387" t="s">
        <v>447</v>
      </c>
      <c r="C4" s="402"/>
      <c r="D4" s="402"/>
      <c r="E4" s="424"/>
      <c r="F4" s="425"/>
      <c r="G4" s="424"/>
      <c r="H4" s="425"/>
      <c r="I4" s="426"/>
      <c r="J4" s="427"/>
      <c r="K4" s="426"/>
      <c r="L4" s="427"/>
      <c r="M4" s="426"/>
      <c r="N4" s="427"/>
      <c r="O4" s="426"/>
      <c r="P4" s="427"/>
      <c r="Q4" s="426"/>
      <c r="R4" s="427"/>
      <c r="S4" s="426"/>
      <c r="T4" s="427"/>
    </row>
    <row r="5" spans="1:20">
      <c r="A5" s="40" t="s">
        <v>322</v>
      </c>
      <c r="B5" s="339" t="str">
        <f t="shared" ref="B5:B15" si="0">VLOOKUP(A5,VL_CCVT,4,FALSE)</f>
        <v>Impact</v>
      </c>
      <c r="C5" s="164" t="str">
        <f t="shared" ref="C5:C15" si="1">VLOOKUP(A5,VL_CCVT,3,FALSE)</f>
        <v>Collards</v>
      </c>
      <c r="D5" s="165" t="str">
        <f t="shared" ref="D5:D15" si="2">VLOOKUP(A5,VL_CCVT,2,FALSE)</f>
        <v>Brassica</v>
      </c>
      <c r="E5" s="258">
        <v>0.26290000000000002</v>
      </c>
      <c r="F5" s="169" t="s">
        <v>233</v>
      </c>
      <c r="G5" s="258">
        <v>0.6897327446992656</v>
      </c>
      <c r="H5" s="169" t="s">
        <v>147</v>
      </c>
      <c r="I5" s="260">
        <v>3.8306</v>
      </c>
      <c r="J5" s="169" t="s">
        <v>149</v>
      </c>
      <c r="K5" s="260">
        <v>13.108333333333379</v>
      </c>
      <c r="L5" s="169" t="s">
        <v>98</v>
      </c>
      <c r="M5" s="260">
        <v>1.9111111111111128</v>
      </c>
      <c r="N5" s="169" t="s">
        <v>143</v>
      </c>
      <c r="O5" s="260">
        <v>1.6666666666666698</v>
      </c>
      <c r="P5" s="169" t="s">
        <v>137</v>
      </c>
      <c r="Q5" s="260">
        <v>3.8888888888888964</v>
      </c>
      <c r="R5" s="169" t="s">
        <v>151</v>
      </c>
      <c r="S5" s="260">
        <v>20.555555555555557</v>
      </c>
      <c r="T5" s="169" t="s">
        <v>95</v>
      </c>
    </row>
    <row r="6" spans="1:20">
      <c r="A6" s="40" t="s">
        <v>323</v>
      </c>
      <c r="B6" s="340" t="str">
        <f>VLOOKUP(A6,VL_CCVT,4,FALSE)</f>
        <v>Extender</v>
      </c>
      <c r="C6" s="28" t="str">
        <f t="shared" si="1"/>
        <v>Hyb. Brassica</v>
      </c>
      <c r="D6" s="29" t="str">
        <f t="shared" si="2"/>
        <v>Brassica</v>
      </c>
      <c r="E6" s="259">
        <v>0.38579999999999998</v>
      </c>
      <c r="F6" s="167" t="s">
        <v>203</v>
      </c>
      <c r="G6" s="259">
        <v>0.6248568924750767</v>
      </c>
      <c r="H6" s="167" t="s">
        <v>152</v>
      </c>
      <c r="I6" s="261">
        <v>3.9428000000000001</v>
      </c>
      <c r="J6" s="167" t="s">
        <v>154</v>
      </c>
      <c r="K6" s="261">
        <v>15.143888888888956</v>
      </c>
      <c r="L6" s="167" t="s">
        <v>154</v>
      </c>
      <c r="M6" s="261">
        <v>1.944444444444446</v>
      </c>
      <c r="N6" s="167" t="s">
        <v>143</v>
      </c>
      <c r="O6" s="261">
        <v>4.4444444444444446</v>
      </c>
      <c r="P6" s="167" t="s">
        <v>157</v>
      </c>
      <c r="Q6" s="261">
        <v>19.777777777777771</v>
      </c>
      <c r="R6" s="167" t="s">
        <v>112</v>
      </c>
      <c r="S6" s="261">
        <v>23.666666666666679</v>
      </c>
      <c r="T6" s="167" t="s">
        <v>136</v>
      </c>
    </row>
    <row r="7" spans="1:20">
      <c r="A7" s="40" t="s">
        <v>318</v>
      </c>
      <c r="B7" s="339" t="str">
        <f t="shared" si="0"/>
        <v>Viva</v>
      </c>
      <c r="C7" s="164" t="str">
        <f t="shared" si="1"/>
        <v>Hyb. Brassica</v>
      </c>
      <c r="D7" s="165" t="str">
        <f t="shared" si="2"/>
        <v>Brassica</v>
      </c>
      <c r="E7" s="258">
        <v>0.43709999999999999</v>
      </c>
      <c r="F7" s="169" t="s">
        <v>109</v>
      </c>
      <c r="G7" s="258">
        <v>0.89118933844805859</v>
      </c>
      <c r="H7" s="169" t="s">
        <v>138</v>
      </c>
      <c r="I7" s="260">
        <v>13.911099999999999</v>
      </c>
      <c r="J7" s="169" t="s">
        <v>101</v>
      </c>
      <c r="K7" s="260">
        <v>28.857222222222312</v>
      </c>
      <c r="L7" s="169" t="s">
        <v>97</v>
      </c>
      <c r="M7" s="260">
        <v>2.2888888888888905</v>
      </c>
      <c r="N7" s="169" t="s">
        <v>139</v>
      </c>
      <c r="O7" s="260">
        <v>3.3888888888888919</v>
      </c>
      <c r="P7" s="169" t="s">
        <v>120</v>
      </c>
      <c r="Q7" s="260">
        <v>24.611111111111118</v>
      </c>
      <c r="R7" s="169" t="s">
        <v>133</v>
      </c>
      <c r="S7" s="260">
        <v>31.444444444444454</v>
      </c>
      <c r="T7" s="169" t="s">
        <v>140</v>
      </c>
    </row>
    <row r="8" spans="1:20">
      <c r="A8" s="40" t="s">
        <v>326</v>
      </c>
      <c r="B8" s="340" t="str">
        <f t="shared" si="0"/>
        <v>Vivant</v>
      </c>
      <c r="C8" s="28" t="str">
        <f t="shared" si="1"/>
        <v>Hyb. Brassica</v>
      </c>
      <c r="D8" s="29" t="str">
        <f t="shared" si="2"/>
        <v>Brassica</v>
      </c>
      <c r="E8" s="259">
        <v>0.1946</v>
      </c>
      <c r="F8" s="167" t="s">
        <v>423</v>
      </c>
      <c r="G8" s="259">
        <v>0.4438874099549735</v>
      </c>
      <c r="H8" s="167" t="s">
        <v>158</v>
      </c>
      <c r="I8" s="261">
        <v>9.6405999999999992</v>
      </c>
      <c r="J8" s="167" t="s">
        <v>106</v>
      </c>
      <c r="K8" s="261">
        <v>16.749444444444496</v>
      </c>
      <c r="L8" s="167" t="s">
        <v>160</v>
      </c>
      <c r="M8" s="261">
        <v>2.277777777777779</v>
      </c>
      <c r="N8" s="167" t="s">
        <v>139</v>
      </c>
      <c r="O8" s="261">
        <v>2.6666666666666696</v>
      </c>
      <c r="P8" s="167" t="s">
        <v>143</v>
      </c>
      <c r="Q8" s="261">
        <v>12.944444444444454</v>
      </c>
      <c r="R8" s="167" t="s">
        <v>157</v>
      </c>
      <c r="S8" s="261">
        <v>22.222222222222232</v>
      </c>
      <c r="T8" s="167" t="s">
        <v>160</v>
      </c>
    </row>
    <row r="9" spans="1:20">
      <c r="A9" s="40" t="s">
        <v>310</v>
      </c>
      <c r="B9" s="339" t="str">
        <f t="shared" si="0"/>
        <v>Aerifi</v>
      </c>
      <c r="C9" s="164" t="str">
        <f t="shared" si="1"/>
        <v>Radish</v>
      </c>
      <c r="D9" s="165" t="str">
        <f t="shared" si="2"/>
        <v>Brassica</v>
      </c>
      <c r="E9" s="258">
        <v>0.52239999999999998</v>
      </c>
      <c r="F9" s="169" t="s">
        <v>115</v>
      </c>
      <c r="G9" s="258">
        <v>1.2189831181071134</v>
      </c>
      <c r="H9" s="169" t="s">
        <v>114</v>
      </c>
      <c r="I9" s="260">
        <v>11.0656</v>
      </c>
      <c r="J9" s="169" t="s">
        <v>116</v>
      </c>
      <c r="K9" s="260">
        <v>23.800555555555633</v>
      </c>
      <c r="L9" s="169" t="s">
        <v>117</v>
      </c>
      <c r="M9" s="260">
        <v>2.4666666666666686</v>
      </c>
      <c r="N9" s="169" t="s">
        <v>110</v>
      </c>
      <c r="O9" s="260">
        <v>5.1111111111111107</v>
      </c>
      <c r="P9" s="169" t="s">
        <v>119</v>
      </c>
      <c r="Q9" s="260">
        <v>18.111111111111111</v>
      </c>
      <c r="R9" s="169" t="s">
        <v>102</v>
      </c>
      <c r="S9" s="260">
        <v>18.666666666666679</v>
      </c>
      <c r="T9" s="169" t="s">
        <v>120</v>
      </c>
    </row>
    <row r="10" spans="1:20">
      <c r="A10" s="40" t="s">
        <v>313</v>
      </c>
      <c r="B10" s="340" t="str">
        <f t="shared" si="0"/>
        <v>Digger</v>
      </c>
      <c r="C10" s="28" t="str">
        <f t="shared" si="1"/>
        <v>Radish</v>
      </c>
      <c r="D10" s="29" t="str">
        <f t="shared" si="2"/>
        <v>Brassica</v>
      </c>
      <c r="E10" s="259">
        <v>0.42520000000000002</v>
      </c>
      <c r="F10" s="167" t="s">
        <v>109</v>
      </c>
      <c r="G10" s="259">
        <v>1.1916669698021922</v>
      </c>
      <c r="H10" s="167" t="s">
        <v>121</v>
      </c>
      <c r="I10" s="261">
        <v>9.6783000000000001</v>
      </c>
      <c r="J10" s="167" t="s">
        <v>122</v>
      </c>
      <c r="K10" s="261">
        <v>23.9594444444445</v>
      </c>
      <c r="L10" s="167" t="s">
        <v>117</v>
      </c>
      <c r="M10" s="261">
        <v>2.6111111111111129</v>
      </c>
      <c r="N10" s="167" t="s">
        <v>100</v>
      </c>
      <c r="O10" s="261">
        <v>4.7777777777777812</v>
      </c>
      <c r="P10" s="167" t="s">
        <v>124</v>
      </c>
      <c r="Q10" s="261">
        <v>19.388888888888889</v>
      </c>
      <c r="R10" s="167" t="s">
        <v>125</v>
      </c>
      <c r="S10" s="261">
        <v>18.222222222222225</v>
      </c>
      <c r="T10" s="167" t="s">
        <v>126</v>
      </c>
    </row>
    <row r="11" spans="1:20">
      <c r="A11" s="40" t="s">
        <v>317</v>
      </c>
      <c r="B11" s="339" t="str">
        <f t="shared" si="0"/>
        <v>Driller</v>
      </c>
      <c r="C11" s="164" t="str">
        <f t="shared" si="1"/>
        <v>Radish</v>
      </c>
      <c r="D11" s="165" t="str">
        <f t="shared" si="2"/>
        <v>Brassica</v>
      </c>
      <c r="E11" s="258">
        <v>0.33119999999999999</v>
      </c>
      <c r="F11" s="169" t="s">
        <v>118</v>
      </c>
      <c r="G11" s="258">
        <v>0.96289422774847588</v>
      </c>
      <c r="H11" s="169" t="s">
        <v>134</v>
      </c>
      <c r="I11" s="260">
        <v>7.0361000000000002</v>
      </c>
      <c r="J11" s="169" t="s">
        <v>136</v>
      </c>
      <c r="K11" s="260">
        <v>23.450555555555688</v>
      </c>
      <c r="L11" s="169" t="s">
        <v>107</v>
      </c>
      <c r="M11" s="260">
        <v>2.0111111111111128</v>
      </c>
      <c r="N11" s="169" t="s">
        <v>103</v>
      </c>
      <c r="O11" s="260">
        <v>3.4444444444444469</v>
      </c>
      <c r="P11" s="169" t="s">
        <v>120</v>
      </c>
      <c r="Q11" s="260">
        <v>17.944444444444454</v>
      </c>
      <c r="R11" s="169" t="s">
        <v>102</v>
      </c>
      <c r="S11" s="260">
        <v>17.333333333333346</v>
      </c>
      <c r="T11" s="169" t="s">
        <v>103</v>
      </c>
    </row>
    <row r="12" spans="1:20">
      <c r="A12" s="40" t="s">
        <v>305</v>
      </c>
      <c r="B12" s="340" t="str">
        <f t="shared" si="0"/>
        <v>SERALPHA</v>
      </c>
      <c r="C12" s="28" t="str">
        <f t="shared" si="1"/>
        <v>Radish</v>
      </c>
      <c r="D12" s="29" t="str">
        <f t="shared" si="2"/>
        <v>Brassica</v>
      </c>
      <c r="E12" s="259">
        <v>0.50529999999999997</v>
      </c>
      <c r="F12" s="167" t="s">
        <v>95</v>
      </c>
      <c r="G12" s="259">
        <v>1.3077606000981075</v>
      </c>
      <c r="H12" s="167" t="s">
        <v>94</v>
      </c>
      <c r="I12" s="261">
        <v>7.1406000000000001</v>
      </c>
      <c r="J12" s="167" t="s">
        <v>96</v>
      </c>
      <c r="K12" s="261">
        <v>26.526666666666721</v>
      </c>
      <c r="L12" s="167" t="s">
        <v>97</v>
      </c>
      <c r="M12" s="261">
        <v>2.5777777777777797</v>
      </c>
      <c r="N12" s="167" t="s">
        <v>100</v>
      </c>
      <c r="O12" s="261">
        <v>5.2222222222222241</v>
      </c>
      <c r="P12" s="167" t="s">
        <v>101</v>
      </c>
      <c r="Q12" s="261">
        <v>19.000000000000014</v>
      </c>
      <c r="R12" s="167" t="s">
        <v>102</v>
      </c>
      <c r="S12" s="261">
        <v>17.111111111111125</v>
      </c>
      <c r="T12" s="167" t="s">
        <v>103</v>
      </c>
    </row>
    <row r="13" spans="1:20">
      <c r="A13" s="40" t="s">
        <v>306</v>
      </c>
      <c r="B13" s="339" t="str">
        <f t="shared" si="0"/>
        <v>SERWF19</v>
      </c>
      <c r="C13" s="164" t="str">
        <f t="shared" si="1"/>
        <v>Radish</v>
      </c>
      <c r="D13" s="165" t="str">
        <f t="shared" si="2"/>
        <v>Brassica</v>
      </c>
      <c r="E13" s="258">
        <v>0.60099999999999998</v>
      </c>
      <c r="F13" s="169" t="s">
        <v>105</v>
      </c>
      <c r="G13" s="258">
        <v>1.2941025259456469</v>
      </c>
      <c r="H13" s="169" t="s">
        <v>104</v>
      </c>
      <c r="I13" s="260">
        <v>8.1683000000000003</v>
      </c>
      <c r="J13" s="169" t="s">
        <v>106</v>
      </c>
      <c r="K13" s="260">
        <v>23.508333333333372</v>
      </c>
      <c r="L13" s="169" t="s">
        <v>107</v>
      </c>
      <c r="M13" s="260">
        <v>2.4666666666666681</v>
      </c>
      <c r="N13" s="169" t="s">
        <v>110</v>
      </c>
      <c r="O13" s="260">
        <v>4.8333333333333348</v>
      </c>
      <c r="P13" s="169" t="s">
        <v>111</v>
      </c>
      <c r="Q13" s="260">
        <v>20.722222222222229</v>
      </c>
      <c r="R13" s="169" t="s">
        <v>112</v>
      </c>
      <c r="S13" s="260">
        <v>19.555555555555557</v>
      </c>
      <c r="T13" s="169" t="s">
        <v>113</v>
      </c>
    </row>
    <row r="14" spans="1:20">
      <c r="A14" s="40" t="s">
        <v>314</v>
      </c>
      <c r="B14" s="340" t="str">
        <f t="shared" si="0"/>
        <v>Smart</v>
      </c>
      <c r="C14" s="28" t="str">
        <f t="shared" si="1"/>
        <v>Radish</v>
      </c>
      <c r="D14" s="29" t="str">
        <f t="shared" si="2"/>
        <v>Brassica</v>
      </c>
      <c r="E14" s="259">
        <v>0.52580000000000005</v>
      </c>
      <c r="F14" s="167" t="s">
        <v>115</v>
      </c>
      <c r="G14" s="259">
        <v>1.1882524512640769</v>
      </c>
      <c r="H14" s="167" t="s">
        <v>121</v>
      </c>
      <c r="I14" s="261">
        <v>14.273899999999999</v>
      </c>
      <c r="J14" s="167" t="s">
        <v>127</v>
      </c>
      <c r="K14" s="261">
        <v>24.744444444444497</v>
      </c>
      <c r="L14" s="167" t="s">
        <v>128</v>
      </c>
      <c r="M14" s="261">
        <v>2.7333333333333352</v>
      </c>
      <c r="N14" s="167" t="s">
        <v>131</v>
      </c>
      <c r="O14" s="261">
        <v>4.2222222222222241</v>
      </c>
      <c r="P14" s="167" t="s">
        <v>132</v>
      </c>
      <c r="Q14" s="261">
        <v>24.611111111111125</v>
      </c>
      <c r="R14" s="167" t="s">
        <v>133</v>
      </c>
      <c r="S14" s="261">
        <v>22.888888888888896</v>
      </c>
      <c r="T14" s="167" t="s">
        <v>132</v>
      </c>
    </row>
    <row r="15" spans="1:20">
      <c r="A15" s="40" t="s">
        <v>319</v>
      </c>
      <c r="B15" s="339" t="str">
        <f t="shared" si="0"/>
        <v>Jackpot </v>
      </c>
      <c r="C15" s="164" t="str">
        <f t="shared" si="1"/>
        <v>Turnip</v>
      </c>
      <c r="D15" s="165" t="str">
        <f t="shared" si="2"/>
        <v>Brassica</v>
      </c>
      <c r="E15" s="258">
        <v>0.32100000000000001</v>
      </c>
      <c r="F15" s="169" t="s">
        <v>118</v>
      </c>
      <c r="G15" s="258">
        <v>0.77851022669025782</v>
      </c>
      <c r="H15" s="169" t="s">
        <v>141</v>
      </c>
      <c r="I15" s="260">
        <v>7.9622000000000002</v>
      </c>
      <c r="J15" s="169" t="s">
        <v>136</v>
      </c>
      <c r="K15" s="260">
        <v>15.890555555555625</v>
      </c>
      <c r="L15" s="169" t="s">
        <v>142</v>
      </c>
      <c r="M15" s="260">
        <v>2.1222222222222236</v>
      </c>
      <c r="N15" s="169" t="s">
        <v>145</v>
      </c>
      <c r="O15" s="260">
        <v>3.555555555555558</v>
      </c>
      <c r="P15" s="169" t="s">
        <v>146</v>
      </c>
      <c r="Q15" s="260">
        <v>21</v>
      </c>
      <c r="R15" s="169" t="s">
        <v>112</v>
      </c>
      <c r="S15" s="260">
        <v>23.777777777777779</v>
      </c>
      <c r="T15" s="169" t="s">
        <v>136</v>
      </c>
    </row>
    <row r="16" spans="1:20" s="49" customFormat="1">
      <c r="B16" s="388" t="s">
        <v>1</v>
      </c>
      <c r="C16" s="403"/>
      <c r="D16" s="417"/>
      <c r="E16" s="41">
        <f>AVERAGE(E5:E15)</f>
        <v>0.41020909090909091</v>
      </c>
      <c r="F16" s="42"/>
      <c r="G16" s="41">
        <f>AVERAGE(G5:G15)</f>
        <v>0.96289422774847688</v>
      </c>
      <c r="H16" s="42"/>
      <c r="I16" s="43">
        <f>AVERAGE(I5:I15)</f>
        <v>8.7863727272727274</v>
      </c>
      <c r="J16" s="44"/>
      <c r="K16" s="43">
        <f>AVERAGE(K5:K15)</f>
        <v>21.430858585858655</v>
      </c>
      <c r="L16" s="44"/>
      <c r="M16" s="43">
        <f>AVERAGE(M5:M15)</f>
        <v>2.3101010101010115</v>
      </c>
      <c r="N16" s="44"/>
      <c r="O16" s="43">
        <f>AVERAGE(O5:O15)</f>
        <v>3.9393939393939408</v>
      </c>
      <c r="P16" s="44"/>
      <c r="Q16" s="43">
        <f>AVERAGE(Q5:Q15)</f>
        <v>18.36363636363637</v>
      </c>
      <c r="R16" s="44"/>
      <c r="S16" s="43">
        <f>AVERAGE(S5:S15)</f>
        <v>21.404040404040408</v>
      </c>
      <c r="T16" s="322"/>
    </row>
    <row r="17" spans="1:32" s="49" customFormat="1">
      <c r="B17" s="389" t="s">
        <v>429</v>
      </c>
      <c r="C17" s="404"/>
      <c r="D17" s="418"/>
      <c r="E17" s="45">
        <f>MIN(E5:E15)</f>
        <v>0.1946</v>
      </c>
      <c r="F17" s="47"/>
      <c r="G17" s="45">
        <f>MIN(G5:G15)</f>
        <v>0.4438874099549735</v>
      </c>
      <c r="H17" s="47"/>
      <c r="I17" s="46">
        <f>MIN(I5:I15)</f>
        <v>3.8306</v>
      </c>
      <c r="J17" s="48"/>
      <c r="K17" s="46">
        <f>MIN(K5:K15)</f>
        <v>13.108333333333379</v>
      </c>
      <c r="L17" s="48"/>
      <c r="M17" s="46">
        <f>MIN(M5:M15)</f>
        <v>1.9111111111111128</v>
      </c>
      <c r="N17" s="48"/>
      <c r="O17" s="46">
        <f>MIN(O5:O15)</f>
        <v>1.6666666666666698</v>
      </c>
      <c r="P17" s="48"/>
      <c r="Q17" s="46">
        <f>MIN(Q5:Q15)</f>
        <v>3.8888888888888964</v>
      </c>
      <c r="R17" s="48"/>
      <c r="S17" s="46">
        <f>MIN(S5:S15)</f>
        <v>17.111111111111125</v>
      </c>
      <c r="T17" s="180"/>
    </row>
    <row r="18" spans="1:32" s="49" customFormat="1">
      <c r="B18" s="389" t="s">
        <v>430</v>
      </c>
      <c r="C18" s="404"/>
      <c r="D18" s="418"/>
      <c r="E18" s="45">
        <f>MAX(E5:E15)</f>
        <v>0.60099999999999998</v>
      </c>
      <c r="F18" s="47"/>
      <c r="G18" s="45">
        <f>MAX(G5:G15)</f>
        <v>1.3077606000981075</v>
      </c>
      <c r="H18" s="47"/>
      <c r="I18" s="46">
        <f>MAX(I5:I15)</f>
        <v>14.273899999999999</v>
      </c>
      <c r="J18" s="48"/>
      <c r="K18" s="46">
        <f>MAX(K5:K15)</f>
        <v>28.857222222222312</v>
      </c>
      <c r="L18" s="48"/>
      <c r="M18" s="46">
        <f>MAX(M5:M15)</f>
        <v>2.7333333333333352</v>
      </c>
      <c r="N18" s="48"/>
      <c r="O18" s="46">
        <f>MAX(O5:O15)</f>
        <v>5.2222222222222241</v>
      </c>
      <c r="P18" s="48"/>
      <c r="Q18" s="46">
        <f>MAX(Q5:Q15)</f>
        <v>24.611111111111125</v>
      </c>
      <c r="R18" s="48"/>
      <c r="S18" s="46">
        <f>MAX(S5:S15)</f>
        <v>31.444444444444454</v>
      </c>
      <c r="T18" s="180"/>
    </row>
    <row r="19" spans="1:32" s="49" customFormat="1" ht="13.8" thickBot="1">
      <c r="B19" s="390" t="s">
        <v>431</v>
      </c>
      <c r="C19" s="405"/>
      <c r="D19" s="419"/>
      <c r="E19" s="50">
        <f>E18-E17</f>
        <v>0.40639999999999998</v>
      </c>
      <c r="F19" s="51"/>
      <c r="G19" s="50">
        <f>G18-G17</f>
        <v>0.86387319014313402</v>
      </c>
      <c r="H19" s="51"/>
      <c r="I19" s="52">
        <f>I18-I17</f>
        <v>10.443299999999999</v>
      </c>
      <c r="J19" s="53"/>
      <c r="K19" s="52">
        <f>K18-K17</f>
        <v>15.748888888888933</v>
      </c>
      <c r="L19" s="53"/>
      <c r="M19" s="52">
        <f>M18-M17</f>
        <v>0.82222222222222241</v>
      </c>
      <c r="N19" s="53"/>
      <c r="O19" s="52">
        <f>O18-O17</f>
        <v>3.5555555555555545</v>
      </c>
      <c r="P19" s="53"/>
      <c r="Q19" s="52">
        <f>Q18-Q17</f>
        <v>20.722222222222229</v>
      </c>
      <c r="R19" s="53"/>
      <c r="S19" s="52">
        <f>S18-S17</f>
        <v>14.333333333333329</v>
      </c>
      <c r="T19" s="186"/>
    </row>
    <row r="20" spans="1:32" s="151" customFormat="1" ht="45" customHeight="1">
      <c r="B20" s="486" t="s">
        <v>524</v>
      </c>
      <c r="C20" s="486"/>
      <c r="D20" s="486"/>
      <c r="E20" s="486"/>
      <c r="F20" s="486"/>
      <c r="G20" s="486"/>
      <c r="H20" s="486"/>
      <c r="I20" s="486"/>
      <c r="J20" s="486"/>
      <c r="K20" s="486"/>
      <c r="L20" s="486"/>
      <c r="M20" s="486"/>
      <c r="N20" s="486"/>
      <c r="O20" s="486"/>
      <c r="P20" s="486"/>
      <c r="Q20" s="486"/>
      <c r="R20" s="486"/>
      <c r="S20" s="486"/>
      <c r="T20" s="486"/>
      <c r="AF20" s="151" t="s">
        <v>3</v>
      </c>
    </row>
    <row r="21" spans="1:32" s="163" customFormat="1" ht="30" customHeight="1" thickBot="1">
      <c r="B21" s="493" t="s">
        <v>508</v>
      </c>
      <c r="C21" s="493"/>
      <c r="D21" s="493"/>
      <c r="E21" s="493"/>
      <c r="F21" s="493"/>
      <c r="G21" s="493"/>
      <c r="H21" s="493"/>
      <c r="I21" s="493"/>
      <c r="J21" s="493"/>
      <c r="K21" s="493"/>
      <c r="L21" s="493"/>
      <c r="M21" s="493"/>
      <c r="N21" s="493"/>
      <c r="O21" s="493"/>
      <c r="P21" s="493"/>
      <c r="Q21" s="493"/>
      <c r="R21" s="493"/>
      <c r="S21" s="493"/>
      <c r="T21" s="493"/>
    </row>
    <row r="22" spans="1:32" s="163" customFormat="1" ht="28.05" customHeight="1">
      <c r="B22" s="1" t="s">
        <v>0</v>
      </c>
      <c r="C22" s="160" t="s">
        <v>505</v>
      </c>
      <c r="D22" s="160" t="s">
        <v>21</v>
      </c>
      <c r="E22" s="477" t="s">
        <v>595</v>
      </c>
      <c r="F22" s="478"/>
      <c r="G22" s="478"/>
      <c r="H22" s="478"/>
      <c r="I22" s="477" t="s">
        <v>592</v>
      </c>
      <c r="J22" s="478"/>
      <c r="K22" s="478"/>
      <c r="L22" s="478"/>
      <c r="M22" s="477" t="s">
        <v>593</v>
      </c>
      <c r="N22" s="478"/>
      <c r="O22" s="478"/>
      <c r="P22" s="478"/>
      <c r="Q22" s="478"/>
      <c r="R22" s="478"/>
      <c r="S22" s="478"/>
      <c r="T22" s="479"/>
    </row>
    <row r="23" spans="1:32" s="163" customFormat="1" ht="19.8" customHeight="1" thickBot="1">
      <c r="B23" s="2"/>
      <c r="C23" s="161"/>
      <c r="D23" s="161"/>
      <c r="E23" s="480" t="s">
        <v>269</v>
      </c>
      <c r="F23" s="481"/>
      <c r="G23" s="482" t="s">
        <v>81</v>
      </c>
      <c r="H23" s="481"/>
      <c r="I23" s="483" t="s">
        <v>83</v>
      </c>
      <c r="J23" s="481"/>
      <c r="K23" s="481" t="s">
        <v>84</v>
      </c>
      <c r="L23" s="481"/>
      <c r="M23" s="483" t="s">
        <v>83</v>
      </c>
      <c r="N23" s="481"/>
      <c r="O23" s="481" t="s">
        <v>84</v>
      </c>
      <c r="P23" s="481"/>
      <c r="Q23" s="481" t="s">
        <v>85</v>
      </c>
      <c r="R23" s="481"/>
      <c r="S23" s="481" t="s">
        <v>81</v>
      </c>
      <c r="T23" s="484"/>
    </row>
    <row r="24" spans="1:32" s="6" customFormat="1">
      <c r="B24" s="391" t="s">
        <v>448</v>
      </c>
      <c r="C24" s="406"/>
      <c r="D24" s="406"/>
      <c r="E24" s="428"/>
      <c r="F24" s="429"/>
      <c r="G24" s="428"/>
      <c r="H24" s="429"/>
      <c r="I24" s="430"/>
      <c r="J24" s="431"/>
      <c r="K24" s="430"/>
      <c r="L24" s="431"/>
      <c r="M24" s="430"/>
      <c r="N24" s="431"/>
      <c r="O24" s="430"/>
      <c r="P24" s="431"/>
      <c r="Q24" s="430"/>
      <c r="R24" s="431"/>
      <c r="S24" s="430"/>
      <c r="T24" s="431"/>
    </row>
    <row r="25" spans="1:32">
      <c r="A25" s="40" t="s">
        <v>316</v>
      </c>
      <c r="B25" s="339" t="str">
        <f t="shared" ref="B25:B44" si="3">VLOOKUP(A25,VL_CCVT,4,FALSE)</f>
        <v>Centurion</v>
      </c>
      <c r="C25" s="164" t="str">
        <f t="shared" ref="C25:C44" si="4">VLOOKUP(A25,VL_CCVT,3,FALSE)</f>
        <v>Annual Ryegrass</v>
      </c>
      <c r="D25" s="165" t="str">
        <f t="shared" ref="D25:D44" si="5">VLOOKUP(A25,VL_CCVT,2,FALSE)</f>
        <v>Cereal</v>
      </c>
      <c r="E25" s="258">
        <v>0.2697</v>
      </c>
      <c r="F25" s="168" t="s">
        <v>233</v>
      </c>
      <c r="G25" s="258">
        <v>0.99703941312962796</v>
      </c>
      <c r="H25" s="168" t="s">
        <v>208</v>
      </c>
      <c r="I25" s="260">
        <v>4.2320000000000002</v>
      </c>
      <c r="J25" s="168" t="s">
        <v>108</v>
      </c>
      <c r="K25" s="260">
        <v>25.617777777777853</v>
      </c>
      <c r="L25" s="168" t="s">
        <v>97</v>
      </c>
      <c r="M25" s="260">
        <v>3.8888888888888884</v>
      </c>
      <c r="N25" s="168" t="s">
        <v>209</v>
      </c>
      <c r="O25" s="260">
        <v>4.2777777777777803</v>
      </c>
      <c r="P25" s="168" t="s">
        <v>132</v>
      </c>
      <c r="Q25" s="260">
        <v>8.1666666666666696</v>
      </c>
      <c r="R25" s="168" t="s">
        <v>126</v>
      </c>
      <c r="S25" s="260">
        <v>21.222222222222229</v>
      </c>
      <c r="T25" s="323" t="s">
        <v>115</v>
      </c>
    </row>
    <row r="26" spans="1:32">
      <c r="A26" s="40" t="s">
        <v>328</v>
      </c>
      <c r="B26" s="340" t="str">
        <f t="shared" si="3"/>
        <v>Lowboy</v>
      </c>
      <c r="C26" s="28" t="str">
        <f t="shared" si="4"/>
        <v>Annual Ryegrass</v>
      </c>
      <c r="D26" s="29" t="str">
        <f t="shared" si="5"/>
        <v>Cereal</v>
      </c>
      <c r="E26" s="259">
        <v>5.1220000000000002E-2</v>
      </c>
      <c r="F26" s="170" t="s">
        <v>264</v>
      </c>
      <c r="G26" s="259">
        <v>0.37901155773078443</v>
      </c>
      <c r="H26" s="170" t="s">
        <v>158</v>
      </c>
      <c r="I26" s="261">
        <v>3.3616999999999999</v>
      </c>
      <c r="J26" s="170" t="s">
        <v>139</v>
      </c>
      <c r="K26" s="261">
        <v>15.926666666666712</v>
      </c>
      <c r="L26" s="170" t="s">
        <v>206</v>
      </c>
      <c r="M26" s="261">
        <v>3.0222222222222221</v>
      </c>
      <c r="N26" s="170" t="s">
        <v>211</v>
      </c>
      <c r="O26" s="261">
        <v>1</v>
      </c>
      <c r="P26" s="170" t="s">
        <v>156</v>
      </c>
      <c r="Q26" s="261">
        <v>2.9444444444444509</v>
      </c>
      <c r="R26" s="170" t="s">
        <v>212</v>
      </c>
      <c r="S26" s="261">
        <v>11.111111111111118</v>
      </c>
      <c r="T26" s="324" t="s">
        <v>144</v>
      </c>
    </row>
    <row r="27" spans="1:32">
      <c r="A27" s="40" t="s">
        <v>302</v>
      </c>
      <c r="B27" s="339">
        <f t="shared" si="3"/>
        <v>140760</v>
      </c>
      <c r="C27" s="164" t="str">
        <f t="shared" si="4"/>
        <v>Barley</v>
      </c>
      <c r="D27" s="165" t="str">
        <f t="shared" si="5"/>
        <v>Cereal</v>
      </c>
      <c r="E27" s="258">
        <v>0.43709999999999999</v>
      </c>
      <c r="F27" s="168" t="s">
        <v>109</v>
      </c>
      <c r="G27" s="258">
        <v>1.3862945264747564</v>
      </c>
      <c r="H27" s="168" t="s">
        <v>194</v>
      </c>
      <c r="I27" s="260">
        <v>22.765000000000001</v>
      </c>
      <c r="J27" s="168" t="s">
        <v>176</v>
      </c>
      <c r="K27" s="260">
        <v>23.207777777777821</v>
      </c>
      <c r="L27" s="168" t="s">
        <v>107</v>
      </c>
      <c r="M27" s="260">
        <v>5.0444444444444443</v>
      </c>
      <c r="N27" s="168" t="s">
        <v>127</v>
      </c>
      <c r="O27" s="260">
        <v>5.2222222222222259</v>
      </c>
      <c r="P27" s="168" t="s">
        <v>101</v>
      </c>
      <c r="Q27" s="260">
        <v>10.500000000000004</v>
      </c>
      <c r="R27" s="168" t="s">
        <v>142</v>
      </c>
      <c r="S27" s="260">
        <v>22.777777777777786</v>
      </c>
      <c r="T27" s="323" t="s">
        <v>160</v>
      </c>
    </row>
    <row r="28" spans="1:32">
      <c r="A28" s="40" t="s">
        <v>304</v>
      </c>
      <c r="B28" s="340">
        <f t="shared" si="3"/>
        <v>140789</v>
      </c>
      <c r="C28" s="28" t="str">
        <f t="shared" si="4"/>
        <v>Barley</v>
      </c>
      <c r="D28" s="29" t="str">
        <f t="shared" si="5"/>
        <v>Cereal</v>
      </c>
      <c r="E28" s="259">
        <v>0.48139999999999999</v>
      </c>
      <c r="F28" s="170" t="s">
        <v>95</v>
      </c>
      <c r="G28" s="259">
        <v>1.358978378169835</v>
      </c>
      <c r="H28" s="170" t="s">
        <v>199</v>
      </c>
      <c r="I28" s="261">
        <v>24.431699999999999</v>
      </c>
      <c r="J28" s="170" t="s">
        <v>176</v>
      </c>
      <c r="K28" s="261">
        <v>27.235555555555599</v>
      </c>
      <c r="L28" s="170" t="s">
        <v>97</v>
      </c>
      <c r="M28" s="261">
        <v>4.8555555555555561</v>
      </c>
      <c r="N28" s="170" t="s">
        <v>200</v>
      </c>
      <c r="O28" s="261">
        <v>4.666666666666667</v>
      </c>
      <c r="P28" s="170" t="s">
        <v>179</v>
      </c>
      <c r="Q28" s="261">
        <v>6.833333333333341</v>
      </c>
      <c r="R28" s="170" t="s">
        <v>201</v>
      </c>
      <c r="S28" s="261">
        <v>20.000000000000007</v>
      </c>
      <c r="T28" s="324" t="s">
        <v>113</v>
      </c>
    </row>
    <row r="29" spans="1:32">
      <c r="A29" s="40" t="s">
        <v>309</v>
      </c>
      <c r="B29" s="339">
        <f t="shared" si="3"/>
        <v>140797</v>
      </c>
      <c r="C29" s="164" t="str">
        <f t="shared" si="4"/>
        <v>Barley</v>
      </c>
      <c r="D29" s="165" t="str">
        <f t="shared" si="5"/>
        <v>Cereal</v>
      </c>
      <c r="E29" s="258">
        <v>0.38929999999999998</v>
      </c>
      <c r="F29" s="168" t="s">
        <v>203</v>
      </c>
      <c r="G29" s="258">
        <v>1.2497137849501507</v>
      </c>
      <c r="H29" s="168" t="s">
        <v>205</v>
      </c>
      <c r="I29" s="260">
        <v>28.0989</v>
      </c>
      <c r="J29" s="168" t="s">
        <v>165</v>
      </c>
      <c r="K29" s="260">
        <v>27.400000000000045</v>
      </c>
      <c r="L29" s="168" t="s">
        <v>97</v>
      </c>
      <c r="M29" s="260">
        <v>5.3111111111111109</v>
      </c>
      <c r="N29" s="168" t="s">
        <v>198</v>
      </c>
      <c r="O29" s="260">
        <v>4.7777777777777812</v>
      </c>
      <c r="P29" s="168" t="s">
        <v>124</v>
      </c>
      <c r="Q29" s="260">
        <v>8.6111111111111178</v>
      </c>
      <c r="R29" s="168" t="s">
        <v>139</v>
      </c>
      <c r="S29" s="260">
        <v>23.111111111111114</v>
      </c>
      <c r="T29" s="323" t="s">
        <v>157</v>
      </c>
    </row>
    <row r="30" spans="1:32">
      <c r="A30" s="40" t="s">
        <v>307</v>
      </c>
      <c r="B30" s="340" t="str">
        <f t="shared" si="3"/>
        <v>SB255</v>
      </c>
      <c r="C30" s="28" t="str">
        <f t="shared" si="4"/>
        <v>Barley</v>
      </c>
      <c r="D30" s="29" t="str">
        <f t="shared" si="5"/>
        <v>Cereal</v>
      </c>
      <c r="E30" s="259">
        <v>0.40629999999999999</v>
      </c>
      <c r="F30" s="170" t="s">
        <v>203</v>
      </c>
      <c r="G30" s="259">
        <v>1.277029933255071</v>
      </c>
      <c r="H30" s="170" t="s">
        <v>202</v>
      </c>
      <c r="I30" s="261">
        <v>22.2256</v>
      </c>
      <c r="J30" s="170" t="s">
        <v>176</v>
      </c>
      <c r="K30" s="261">
        <v>21.564777777777831</v>
      </c>
      <c r="L30" s="170" t="s">
        <v>105</v>
      </c>
      <c r="M30" s="261">
        <v>5.0555555555555554</v>
      </c>
      <c r="N30" s="170" t="s">
        <v>127</v>
      </c>
      <c r="O30" s="261">
        <v>3.7777777777777786</v>
      </c>
      <c r="P30" s="170" t="s">
        <v>95</v>
      </c>
      <c r="Q30" s="261">
        <v>13.000000000000007</v>
      </c>
      <c r="R30" s="170" t="s">
        <v>157</v>
      </c>
      <c r="S30" s="261">
        <v>23.111111111111114</v>
      </c>
      <c r="T30" s="324" t="s">
        <v>157</v>
      </c>
    </row>
    <row r="31" spans="1:32">
      <c r="A31" s="40" t="s">
        <v>301</v>
      </c>
      <c r="B31" s="339" t="str">
        <f t="shared" si="3"/>
        <v>Secretariat</v>
      </c>
      <c r="C31" s="164" t="str">
        <f t="shared" si="4"/>
        <v>Barley</v>
      </c>
      <c r="D31" s="165" t="str">
        <f t="shared" si="5"/>
        <v>Cereal</v>
      </c>
      <c r="E31" s="258">
        <v>0.44729999999999998</v>
      </c>
      <c r="F31" s="168" t="s">
        <v>146</v>
      </c>
      <c r="G31" s="258">
        <v>1.4375123045464837</v>
      </c>
      <c r="H31" s="168" t="s">
        <v>190</v>
      </c>
      <c r="I31" s="260">
        <v>14.685600000000001</v>
      </c>
      <c r="J31" s="168" t="s">
        <v>191</v>
      </c>
      <c r="K31" s="260">
        <v>22.278333333333372</v>
      </c>
      <c r="L31" s="168" t="s">
        <v>192</v>
      </c>
      <c r="M31" s="260">
        <v>4.1111111111111107</v>
      </c>
      <c r="N31" s="168" t="s">
        <v>193</v>
      </c>
      <c r="O31" s="260">
        <v>4.2222222222222259</v>
      </c>
      <c r="P31" s="168" t="s">
        <v>132</v>
      </c>
      <c r="Q31" s="260">
        <v>10.944444444444454</v>
      </c>
      <c r="R31" s="168" t="s">
        <v>129</v>
      </c>
      <c r="S31" s="260">
        <v>19.888888888888893</v>
      </c>
      <c r="T31" s="323" t="s">
        <v>113</v>
      </c>
    </row>
    <row r="32" spans="1:32">
      <c r="A32" s="40" t="s">
        <v>271</v>
      </c>
      <c r="B32" s="340" t="str">
        <f t="shared" si="3"/>
        <v>Bates RS4</v>
      </c>
      <c r="C32" s="28" t="str">
        <f t="shared" si="4"/>
        <v>Cereal Rye</v>
      </c>
      <c r="D32" s="29" t="str">
        <f t="shared" si="5"/>
        <v>Cereal</v>
      </c>
      <c r="E32" s="259">
        <v>1.1609</v>
      </c>
      <c r="F32" s="170" t="s">
        <v>161</v>
      </c>
      <c r="G32" s="259">
        <v>2.3287016429945404</v>
      </c>
      <c r="H32" s="170" t="s">
        <v>161</v>
      </c>
      <c r="I32" s="261">
        <v>32.828899999999997</v>
      </c>
      <c r="J32" s="170" t="s">
        <v>162</v>
      </c>
      <c r="K32" s="261">
        <v>26.231666666666712</v>
      </c>
      <c r="L32" s="170" t="s">
        <v>97</v>
      </c>
      <c r="M32" s="261">
        <v>5.7222222222222223</v>
      </c>
      <c r="N32" s="170" t="s">
        <v>161</v>
      </c>
      <c r="O32" s="261">
        <v>9.6111111111111072</v>
      </c>
      <c r="P32" s="170" t="s">
        <v>162</v>
      </c>
      <c r="Q32" s="261">
        <v>32.888888888888893</v>
      </c>
      <c r="R32" s="170" t="s">
        <v>161</v>
      </c>
      <c r="S32" s="261">
        <v>53.444444444444471</v>
      </c>
      <c r="T32" s="324" t="s">
        <v>163</v>
      </c>
    </row>
    <row r="33" spans="1:27">
      <c r="A33" s="40" t="s">
        <v>280</v>
      </c>
      <c r="B33" s="339" t="str">
        <f t="shared" si="3"/>
        <v>Elbon (1)</v>
      </c>
      <c r="C33" s="164" t="str">
        <f t="shared" si="4"/>
        <v>Cereal Rye</v>
      </c>
      <c r="D33" s="165" t="str">
        <f t="shared" si="5"/>
        <v>Cereal</v>
      </c>
      <c r="E33" s="258">
        <v>0.80920000000000003</v>
      </c>
      <c r="F33" s="168" t="s">
        <v>169</v>
      </c>
      <c r="G33" s="258">
        <v>1.9121303813444919</v>
      </c>
      <c r="H33" s="168" t="s">
        <v>167</v>
      </c>
      <c r="I33" s="260">
        <v>28.063300000000002</v>
      </c>
      <c r="J33" s="168" t="s">
        <v>165</v>
      </c>
      <c r="K33" s="260">
        <v>26.28555555555559</v>
      </c>
      <c r="L33" s="168" t="s">
        <v>97</v>
      </c>
      <c r="M33" s="260">
        <v>5.2222222222222232</v>
      </c>
      <c r="N33" s="168" t="s">
        <v>170</v>
      </c>
      <c r="O33" s="260">
        <v>4.0000000000000018</v>
      </c>
      <c r="P33" s="168" t="s">
        <v>171</v>
      </c>
      <c r="Q33" s="260">
        <v>24.777777777777789</v>
      </c>
      <c r="R33" s="168" t="s">
        <v>133</v>
      </c>
      <c r="S33" s="260">
        <v>57.333333333333357</v>
      </c>
      <c r="T33" s="323" t="s">
        <v>161</v>
      </c>
    </row>
    <row r="34" spans="1:27">
      <c r="A34" s="40" t="s">
        <v>295</v>
      </c>
      <c r="B34" s="340" t="str">
        <f t="shared" si="3"/>
        <v>Elbon (2)</v>
      </c>
      <c r="C34" s="28" t="str">
        <f t="shared" si="4"/>
        <v>Cereal Rye</v>
      </c>
      <c r="D34" s="29" t="str">
        <f t="shared" si="5"/>
        <v>Cereal</v>
      </c>
      <c r="E34" s="259">
        <v>0.62139999999999995</v>
      </c>
      <c r="F34" s="170" t="s">
        <v>105</v>
      </c>
      <c r="G34" s="259">
        <v>1.6355543797571623</v>
      </c>
      <c r="H34" s="170" t="s">
        <v>186</v>
      </c>
      <c r="I34" s="261">
        <v>29.157800000000002</v>
      </c>
      <c r="J34" s="170" t="s">
        <v>161</v>
      </c>
      <c r="K34" s="261">
        <v>26.191111111111155</v>
      </c>
      <c r="L34" s="170" t="s">
        <v>97</v>
      </c>
      <c r="M34" s="261">
        <v>5.2222222222222232</v>
      </c>
      <c r="N34" s="170" t="s">
        <v>170</v>
      </c>
      <c r="O34" s="261">
        <v>3.3333333333333353</v>
      </c>
      <c r="P34" s="170" t="s">
        <v>120</v>
      </c>
      <c r="Q34" s="261">
        <v>20.888888888888893</v>
      </c>
      <c r="R34" s="170" t="s">
        <v>112</v>
      </c>
      <c r="S34" s="261">
        <v>54.111111111111171</v>
      </c>
      <c r="T34" s="324" t="s">
        <v>163</v>
      </c>
    </row>
    <row r="35" spans="1:27">
      <c r="A35" s="40" t="s">
        <v>287</v>
      </c>
      <c r="B35" s="339" t="str">
        <f t="shared" si="3"/>
        <v>Goku</v>
      </c>
      <c r="C35" s="164" t="str">
        <f t="shared" si="4"/>
        <v>Cereal Rye</v>
      </c>
      <c r="D35" s="165" t="str">
        <f t="shared" si="5"/>
        <v>Cereal</v>
      </c>
      <c r="E35" s="258">
        <v>0.7</v>
      </c>
      <c r="F35" s="168" t="s">
        <v>111</v>
      </c>
      <c r="G35" s="258">
        <v>1.8165238622772675</v>
      </c>
      <c r="H35" s="168" t="s">
        <v>177</v>
      </c>
      <c r="I35" s="260">
        <v>25.0306</v>
      </c>
      <c r="J35" s="168" t="s">
        <v>165</v>
      </c>
      <c r="K35" s="260">
        <v>22.376111111111133</v>
      </c>
      <c r="L35" s="168" t="s">
        <v>107</v>
      </c>
      <c r="M35" s="260">
        <v>5.522222222222223</v>
      </c>
      <c r="N35" s="168" t="s">
        <v>176</v>
      </c>
      <c r="O35" s="260">
        <v>6.1111111111111134</v>
      </c>
      <c r="P35" s="168" t="s">
        <v>125</v>
      </c>
      <c r="Q35" s="260">
        <v>25.555555555555575</v>
      </c>
      <c r="R35" s="168" t="s">
        <v>133</v>
      </c>
      <c r="S35" s="260">
        <v>54.444444444444493</v>
      </c>
      <c r="T35" s="323" t="s">
        <v>163</v>
      </c>
    </row>
    <row r="36" spans="1:27">
      <c r="A36" s="40" t="s">
        <v>274</v>
      </c>
      <c r="B36" s="340" t="str">
        <f t="shared" si="3"/>
        <v>NF95319B</v>
      </c>
      <c r="C36" s="28" t="str">
        <f t="shared" si="4"/>
        <v>Cereal Rye</v>
      </c>
      <c r="D36" s="29" t="str">
        <f t="shared" si="5"/>
        <v>Cereal</v>
      </c>
      <c r="E36" s="259">
        <v>1.1063000000000001</v>
      </c>
      <c r="F36" s="170" t="s">
        <v>161</v>
      </c>
      <c r="G36" s="259">
        <v>2.1067579380170565</v>
      </c>
      <c r="H36" s="170" t="s">
        <v>164</v>
      </c>
      <c r="I36" s="261">
        <v>25.882200000000001</v>
      </c>
      <c r="J36" s="170" t="s">
        <v>165</v>
      </c>
      <c r="K36" s="261">
        <v>24.519444444444488</v>
      </c>
      <c r="L36" s="170" t="s">
        <v>119</v>
      </c>
      <c r="M36" s="261">
        <v>5.9555555555555557</v>
      </c>
      <c r="N36" s="170" t="s">
        <v>162</v>
      </c>
      <c r="O36" s="261">
        <v>7.9444444444444464</v>
      </c>
      <c r="P36" s="170" t="s">
        <v>163</v>
      </c>
      <c r="Q36" s="261">
        <v>32.055555555555578</v>
      </c>
      <c r="R36" s="170" t="s">
        <v>166</v>
      </c>
      <c r="S36" s="261">
        <v>56.000000000000043</v>
      </c>
      <c r="T36" s="324" t="s">
        <v>165</v>
      </c>
    </row>
    <row r="37" spans="1:27">
      <c r="A37" s="40" t="s">
        <v>277</v>
      </c>
      <c r="B37" s="339" t="str">
        <f t="shared" si="3"/>
        <v>NF97325</v>
      </c>
      <c r="C37" s="164" t="str">
        <f t="shared" si="4"/>
        <v>Cereal Rye</v>
      </c>
      <c r="D37" s="165" t="str">
        <f t="shared" si="5"/>
        <v>Cereal</v>
      </c>
      <c r="E37" s="258">
        <v>1.0994999999999999</v>
      </c>
      <c r="F37" s="168" t="s">
        <v>165</v>
      </c>
      <c r="G37" s="258">
        <v>1.9360320111112985</v>
      </c>
      <c r="H37" s="168" t="s">
        <v>167</v>
      </c>
      <c r="I37" s="260">
        <v>20.0839</v>
      </c>
      <c r="J37" s="168" t="s">
        <v>168</v>
      </c>
      <c r="K37" s="260">
        <v>25.525000000000073</v>
      </c>
      <c r="L37" s="168" t="s">
        <v>97</v>
      </c>
      <c r="M37" s="260">
        <v>5.6111111111111143</v>
      </c>
      <c r="N37" s="168" t="s">
        <v>165</v>
      </c>
      <c r="O37" s="260">
        <v>8.7111111111111139</v>
      </c>
      <c r="P37" s="168" t="s">
        <v>161</v>
      </c>
      <c r="Q37" s="260">
        <v>32.222222222222229</v>
      </c>
      <c r="R37" s="168" t="s">
        <v>166</v>
      </c>
      <c r="S37" s="260">
        <v>59.22222222222225</v>
      </c>
      <c r="T37" s="323" t="s">
        <v>162</v>
      </c>
    </row>
    <row r="38" spans="1:27">
      <c r="A38" s="40" t="s">
        <v>283</v>
      </c>
      <c r="B38" s="340" t="str">
        <f t="shared" si="3"/>
        <v>NF99362</v>
      </c>
      <c r="C38" s="28" t="str">
        <f t="shared" si="4"/>
        <v>Cereal Rye</v>
      </c>
      <c r="D38" s="29" t="str">
        <f t="shared" si="5"/>
        <v>Cereal</v>
      </c>
      <c r="E38" s="259">
        <v>0.96970000000000001</v>
      </c>
      <c r="F38" s="170" t="s">
        <v>168</v>
      </c>
      <c r="G38" s="259">
        <v>1.8984723071920313</v>
      </c>
      <c r="H38" s="170" t="s">
        <v>172</v>
      </c>
      <c r="I38" s="261">
        <v>24.113299999999999</v>
      </c>
      <c r="J38" s="170" t="s">
        <v>165</v>
      </c>
      <c r="K38" s="261">
        <v>25.461666666666719</v>
      </c>
      <c r="L38" s="170" t="s">
        <v>97</v>
      </c>
      <c r="M38" s="261">
        <v>5.3968645105671245</v>
      </c>
      <c r="N38" s="170" t="s">
        <v>173</v>
      </c>
      <c r="O38" s="261">
        <v>6.9444444444444455</v>
      </c>
      <c r="P38" s="170" t="s">
        <v>174</v>
      </c>
      <c r="Q38" s="261">
        <v>27.277777777777789</v>
      </c>
      <c r="R38" s="170" t="s">
        <v>133</v>
      </c>
      <c r="S38" s="261">
        <v>52.111111111111143</v>
      </c>
      <c r="T38" s="324" t="s">
        <v>133</v>
      </c>
    </row>
    <row r="39" spans="1:27">
      <c r="A39" s="40" t="s">
        <v>285</v>
      </c>
      <c r="B39" s="339" t="str">
        <f t="shared" si="3"/>
        <v>Wintergrazer 70</v>
      </c>
      <c r="C39" s="164" t="str">
        <f t="shared" si="4"/>
        <v>Cereal Rye</v>
      </c>
      <c r="D39" s="165" t="str">
        <f t="shared" si="5"/>
        <v>Cereal</v>
      </c>
      <c r="E39" s="258">
        <v>0.94579999999999997</v>
      </c>
      <c r="F39" s="168" t="s">
        <v>173</v>
      </c>
      <c r="G39" s="258">
        <v>1.8506690476584173</v>
      </c>
      <c r="H39" s="168" t="s">
        <v>175</v>
      </c>
      <c r="I39" s="260">
        <v>20.928899999999999</v>
      </c>
      <c r="J39" s="168" t="s">
        <v>176</v>
      </c>
      <c r="K39" s="260">
        <v>24.118888888888915</v>
      </c>
      <c r="L39" s="168" t="s">
        <v>117</v>
      </c>
      <c r="M39" s="260">
        <v>5.5555555555555554</v>
      </c>
      <c r="N39" s="168" t="s">
        <v>165</v>
      </c>
      <c r="O39" s="260">
        <v>8.8333333333333393</v>
      </c>
      <c r="P39" s="168" t="s">
        <v>161</v>
      </c>
      <c r="Q39" s="260">
        <v>35.833333333333336</v>
      </c>
      <c r="R39" s="168" t="s">
        <v>162</v>
      </c>
      <c r="S39" s="260">
        <v>60.000000000000071</v>
      </c>
      <c r="T39" s="323" t="s">
        <v>162</v>
      </c>
    </row>
    <row r="40" spans="1:27">
      <c r="A40" s="40" t="s">
        <v>308</v>
      </c>
      <c r="B40" s="340" t="str">
        <f t="shared" si="3"/>
        <v>Yankee</v>
      </c>
      <c r="C40" s="28" t="str">
        <f t="shared" si="4"/>
        <v>Cereal Rye</v>
      </c>
      <c r="D40" s="29" t="str">
        <f t="shared" si="5"/>
        <v>Cereal</v>
      </c>
      <c r="E40" s="259">
        <v>0.33460000000000001</v>
      </c>
      <c r="F40" s="170" t="s">
        <v>118</v>
      </c>
      <c r="G40" s="259">
        <v>1.2736154147169558</v>
      </c>
      <c r="H40" s="170" t="s">
        <v>202</v>
      </c>
      <c r="I40" s="261">
        <v>29.578299999999999</v>
      </c>
      <c r="J40" s="170" t="s">
        <v>161</v>
      </c>
      <c r="K40" s="261">
        <v>22.445555555555593</v>
      </c>
      <c r="L40" s="170" t="s">
        <v>107</v>
      </c>
      <c r="M40" s="261">
        <v>5.400000000000003</v>
      </c>
      <c r="N40" s="170" t="s">
        <v>168</v>
      </c>
      <c r="O40" s="261">
        <v>2.7654596794440667</v>
      </c>
      <c r="P40" s="170" t="s">
        <v>204</v>
      </c>
      <c r="Q40" s="261">
        <v>9.94444444444445</v>
      </c>
      <c r="R40" s="170" t="s">
        <v>154</v>
      </c>
      <c r="S40" s="261">
        <v>40.222222222222207</v>
      </c>
      <c r="T40" s="324" t="s">
        <v>112</v>
      </c>
    </row>
    <row r="41" spans="1:27">
      <c r="A41" s="40" t="s">
        <v>293</v>
      </c>
      <c r="B41" s="339" t="str">
        <f t="shared" si="3"/>
        <v>Bob</v>
      </c>
      <c r="C41" s="164" t="str">
        <f t="shared" si="4"/>
        <v xml:space="preserve">Oat </v>
      </c>
      <c r="D41" s="165" t="str">
        <f t="shared" si="5"/>
        <v>Cereal</v>
      </c>
      <c r="E41" s="258">
        <v>0.59409999999999996</v>
      </c>
      <c r="F41" s="168" t="s">
        <v>182</v>
      </c>
      <c r="G41" s="258">
        <v>1.7277463802862734</v>
      </c>
      <c r="H41" s="168" t="s">
        <v>181</v>
      </c>
      <c r="I41" s="260">
        <v>22.258299999999998</v>
      </c>
      <c r="J41" s="168" t="s">
        <v>176</v>
      </c>
      <c r="K41" s="260">
        <v>26.293333333333383</v>
      </c>
      <c r="L41" s="168" t="s">
        <v>97</v>
      </c>
      <c r="M41" s="260">
        <v>4.8888888888888902</v>
      </c>
      <c r="N41" s="168" t="s">
        <v>183</v>
      </c>
      <c r="O41" s="260">
        <v>6.1111111111111125</v>
      </c>
      <c r="P41" s="168" t="s">
        <v>125</v>
      </c>
      <c r="Q41" s="260">
        <v>12.555555555555561</v>
      </c>
      <c r="R41" s="168" t="s">
        <v>184</v>
      </c>
      <c r="S41" s="260">
        <v>29.999999999999996</v>
      </c>
      <c r="T41" s="323" t="s">
        <v>185</v>
      </c>
    </row>
    <row r="42" spans="1:27">
      <c r="A42" s="40" t="s">
        <v>298</v>
      </c>
      <c r="B42" s="340" t="str">
        <f t="shared" si="3"/>
        <v xml:space="preserve">Cosaque </v>
      </c>
      <c r="C42" s="28" t="str">
        <f t="shared" si="4"/>
        <v xml:space="preserve">Oat </v>
      </c>
      <c r="D42" s="29" t="str">
        <f t="shared" si="5"/>
        <v>Cereal</v>
      </c>
      <c r="E42" s="259">
        <v>0.56000000000000005</v>
      </c>
      <c r="F42" s="170" t="s">
        <v>188</v>
      </c>
      <c r="G42" s="259">
        <v>1.5262897865374774</v>
      </c>
      <c r="H42" s="170" t="s">
        <v>187</v>
      </c>
      <c r="I42" s="261">
        <v>22.899699999999999</v>
      </c>
      <c r="J42" s="170" t="s">
        <v>176</v>
      </c>
      <c r="K42" s="261">
        <v>25.308333333333366</v>
      </c>
      <c r="L42" s="170" t="s">
        <v>101</v>
      </c>
      <c r="M42" s="261">
        <v>4.8888888888888884</v>
      </c>
      <c r="N42" s="170" t="s">
        <v>183</v>
      </c>
      <c r="O42" s="261">
        <v>5.1666666666666696</v>
      </c>
      <c r="P42" s="170" t="s">
        <v>128</v>
      </c>
      <c r="Q42" s="261">
        <v>10.3888888888889</v>
      </c>
      <c r="R42" s="170" t="s">
        <v>142</v>
      </c>
      <c r="S42" s="261">
        <v>19.444444444444457</v>
      </c>
      <c r="T42" s="324" t="s">
        <v>146</v>
      </c>
    </row>
    <row r="43" spans="1:27">
      <c r="A43" s="40" t="s">
        <v>288</v>
      </c>
      <c r="B43" s="339" t="str">
        <f t="shared" si="3"/>
        <v>Hilliard</v>
      </c>
      <c r="C43" s="164" t="str">
        <f t="shared" si="4"/>
        <v>Wheat</v>
      </c>
      <c r="D43" s="165" t="str">
        <f t="shared" si="5"/>
        <v>Cereal</v>
      </c>
      <c r="E43" s="258">
        <v>0.66239999999999999</v>
      </c>
      <c r="F43" s="168" t="s">
        <v>179</v>
      </c>
      <c r="G43" s="258">
        <v>1.8165238622772668</v>
      </c>
      <c r="H43" s="168" t="s">
        <v>178</v>
      </c>
      <c r="I43" s="260">
        <v>15.9817</v>
      </c>
      <c r="J43" s="168" t="s">
        <v>168</v>
      </c>
      <c r="K43" s="260">
        <v>25.527777777777793</v>
      </c>
      <c r="L43" s="168" t="s">
        <v>97</v>
      </c>
      <c r="M43" s="260">
        <v>5.0555555555555571</v>
      </c>
      <c r="N43" s="168" t="s">
        <v>127</v>
      </c>
      <c r="O43" s="260">
        <v>6.200000000000002</v>
      </c>
      <c r="P43" s="168" t="s">
        <v>125</v>
      </c>
      <c r="Q43" s="260">
        <v>16.166666666666679</v>
      </c>
      <c r="R43" s="168" t="s">
        <v>101</v>
      </c>
      <c r="S43" s="260">
        <v>26</v>
      </c>
      <c r="T43" s="323" t="s">
        <v>122</v>
      </c>
    </row>
    <row r="44" spans="1:27">
      <c r="A44" s="40" t="s">
        <v>303</v>
      </c>
      <c r="B44" s="340" t="str">
        <f t="shared" si="3"/>
        <v>Liberty 5658</v>
      </c>
      <c r="C44" s="28" t="str">
        <f t="shared" si="4"/>
        <v>Wheat</v>
      </c>
      <c r="D44" s="29" t="str">
        <f t="shared" si="5"/>
        <v>Cereal</v>
      </c>
      <c r="E44" s="259">
        <v>0.54630000000000001</v>
      </c>
      <c r="F44" s="170" t="s">
        <v>196</v>
      </c>
      <c r="G44" s="259">
        <v>1.3828800079366421</v>
      </c>
      <c r="H44" s="170" t="s">
        <v>195</v>
      </c>
      <c r="I44" s="261">
        <v>14.918900000000001</v>
      </c>
      <c r="J44" s="170" t="s">
        <v>197</v>
      </c>
      <c r="K44" s="261">
        <v>22.943888888888935</v>
      </c>
      <c r="L44" s="170" t="s">
        <v>107</v>
      </c>
      <c r="M44" s="261">
        <v>5.3111111111111118</v>
      </c>
      <c r="N44" s="170" t="s">
        <v>198</v>
      </c>
      <c r="O44" s="261">
        <v>5.8333333333333321</v>
      </c>
      <c r="P44" s="170" t="s">
        <v>127</v>
      </c>
      <c r="Q44" s="261">
        <v>15.800000000000002</v>
      </c>
      <c r="R44" s="170" t="s">
        <v>122</v>
      </c>
      <c r="S44" s="261">
        <v>26.222222222222229</v>
      </c>
      <c r="T44" s="324" t="s">
        <v>183</v>
      </c>
    </row>
    <row r="45" spans="1:27" s="49" customFormat="1">
      <c r="B45" s="388" t="s">
        <v>1</v>
      </c>
      <c r="C45" s="403"/>
      <c r="D45" s="417"/>
      <c r="E45" s="41">
        <f>AVERAGE(E25:E44)</f>
        <v>0.62962600000000002</v>
      </c>
      <c r="F45" s="42"/>
      <c r="G45" s="41">
        <f>AVERAGE(G25:G44)</f>
        <v>1.5648738460181797</v>
      </c>
      <c r="H45" s="42"/>
      <c r="I45" s="43">
        <f>AVERAGE(I25:I44)</f>
        <v>21.576315000000001</v>
      </c>
      <c r="J45" s="44"/>
      <c r="K45" s="43">
        <f>AVERAGE(K25:K44)</f>
        <v>24.322961111111152</v>
      </c>
      <c r="L45" s="44"/>
      <c r="M45" s="43">
        <f>AVERAGE(M25:M44)</f>
        <v>5.0520654477505795</v>
      </c>
      <c r="N45" s="44"/>
      <c r="O45" s="43">
        <f>AVERAGE(O25:O44)</f>
        <v>5.4754952061944273</v>
      </c>
      <c r="P45" s="44"/>
      <c r="Q45" s="43">
        <f>AVERAGE(Q25:Q44)</f>
        <v>17.867777777777786</v>
      </c>
      <c r="R45" s="44"/>
      <c r="S45" s="43">
        <f>AVERAGE(S25:S44)</f>
        <v>36.488888888888916</v>
      </c>
      <c r="T45" s="322"/>
    </row>
    <row r="46" spans="1:27" s="49" customFormat="1">
      <c r="B46" s="389" t="s">
        <v>429</v>
      </c>
      <c r="C46" s="404"/>
      <c r="D46" s="418"/>
      <c r="E46" s="45">
        <f>MIN(E25:E44)</f>
        <v>5.1220000000000002E-2</v>
      </c>
      <c r="F46" s="47"/>
      <c r="G46" s="45">
        <f>MIN(G25:G44)</f>
        <v>0.37901155773078443</v>
      </c>
      <c r="H46" s="47"/>
      <c r="I46" s="46">
        <f>MIN(I25:I44)</f>
        <v>3.3616999999999999</v>
      </c>
      <c r="J46" s="48"/>
      <c r="K46" s="46">
        <f>MIN(K25:K44)</f>
        <v>15.926666666666712</v>
      </c>
      <c r="L46" s="48"/>
      <c r="M46" s="46">
        <f>MIN(M25:M44)</f>
        <v>3.0222222222222221</v>
      </c>
      <c r="N46" s="48"/>
      <c r="O46" s="46">
        <f>MIN(O25:O44)</f>
        <v>1</v>
      </c>
      <c r="P46" s="48"/>
      <c r="Q46" s="46">
        <f>MIN(Q25:Q44)</f>
        <v>2.9444444444444509</v>
      </c>
      <c r="R46" s="48"/>
      <c r="S46" s="46">
        <f>MIN(S25:S44)</f>
        <v>11.111111111111118</v>
      </c>
      <c r="T46" s="180"/>
    </row>
    <row r="47" spans="1:27" s="49" customFormat="1">
      <c r="B47" s="389" t="s">
        <v>430</v>
      </c>
      <c r="C47" s="404"/>
      <c r="D47" s="418"/>
      <c r="E47" s="45">
        <f>MAX(E25:E44)</f>
        <v>1.1609</v>
      </c>
      <c r="F47" s="47"/>
      <c r="G47" s="45">
        <f>MAX(G25:G44)</f>
        <v>2.3287016429945404</v>
      </c>
      <c r="H47" s="47"/>
      <c r="I47" s="46">
        <f>MAX(I25:I44)</f>
        <v>32.828899999999997</v>
      </c>
      <c r="J47" s="48"/>
      <c r="K47" s="46">
        <f>MAX(K25:K44)</f>
        <v>27.400000000000045</v>
      </c>
      <c r="L47" s="48"/>
      <c r="M47" s="46">
        <f>MAX(M25:M44)</f>
        <v>5.9555555555555557</v>
      </c>
      <c r="N47" s="48"/>
      <c r="O47" s="46">
        <f>MAX(O25:O44)</f>
        <v>9.6111111111111072</v>
      </c>
      <c r="P47" s="48"/>
      <c r="Q47" s="46">
        <f>MAX(Q25:Q44)</f>
        <v>35.833333333333336</v>
      </c>
      <c r="R47" s="48"/>
      <c r="S47" s="46">
        <f>MAX(S25:S44)</f>
        <v>60.000000000000071</v>
      </c>
      <c r="T47" s="180"/>
      <c r="AA47" s="49" t="s">
        <v>3</v>
      </c>
    </row>
    <row r="48" spans="1:27" ht="13.8" thickBot="1">
      <c r="B48" s="390" t="s">
        <v>431</v>
      </c>
      <c r="C48" s="405"/>
      <c r="D48" s="419"/>
      <c r="E48" s="50">
        <f>E47-E46</f>
        <v>1.10968</v>
      </c>
      <c r="F48" s="51"/>
      <c r="G48" s="50">
        <f>G47-G46</f>
        <v>1.949690085263756</v>
      </c>
      <c r="H48" s="51"/>
      <c r="I48" s="52">
        <f>I47-I46</f>
        <v>29.467199999999998</v>
      </c>
      <c r="J48" s="53"/>
      <c r="K48" s="52">
        <f>K47-K46</f>
        <v>11.473333333333333</v>
      </c>
      <c r="L48" s="53"/>
      <c r="M48" s="52">
        <f>M47-M46</f>
        <v>2.9333333333333336</v>
      </c>
      <c r="N48" s="53"/>
      <c r="O48" s="52">
        <f>O47-O46</f>
        <v>8.6111111111111072</v>
      </c>
      <c r="P48" s="53"/>
      <c r="Q48" s="52">
        <f>Q47-Q46</f>
        <v>32.888888888888886</v>
      </c>
      <c r="R48" s="53"/>
      <c r="S48" s="52">
        <f>S47-S46</f>
        <v>48.888888888888957</v>
      </c>
      <c r="T48" s="186"/>
    </row>
    <row r="49" spans="1:32" s="248" customFormat="1" ht="45" customHeight="1">
      <c r="B49" s="486" t="s">
        <v>524</v>
      </c>
      <c r="C49" s="486"/>
      <c r="D49" s="486"/>
      <c r="E49" s="486"/>
      <c r="F49" s="486"/>
      <c r="G49" s="486"/>
      <c r="H49" s="486"/>
      <c r="I49" s="486"/>
      <c r="J49" s="486"/>
      <c r="K49" s="486"/>
      <c r="L49" s="486"/>
      <c r="M49" s="486"/>
      <c r="N49" s="486"/>
      <c r="O49" s="486"/>
      <c r="P49" s="486"/>
      <c r="Q49" s="486"/>
      <c r="R49" s="486"/>
      <c r="S49" s="486"/>
      <c r="T49" s="486"/>
      <c r="AF49" s="248" t="s">
        <v>3</v>
      </c>
    </row>
    <row r="50" spans="1:32" ht="30" customHeight="1" thickBot="1">
      <c r="B50" s="485" t="s">
        <v>509</v>
      </c>
      <c r="C50" s="485"/>
      <c r="D50" s="485"/>
      <c r="E50" s="485"/>
      <c r="F50" s="485"/>
      <c r="G50" s="485"/>
      <c r="H50" s="485"/>
      <c r="I50" s="485"/>
      <c r="J50" s="485"/>
      <c r="K50" s="485"/>
      <c r="L50" s="485"/>
      <c r="M50" s="485"/>
      <c r="N50" s="485"/>
      <c r="O50" s="485"/>
      <c r="P50" s="485"/>
      <c r="Q50" s="485"/>
      <c r="R50" s="485"/>
      <c r="S50" s="485"/>
      <c r="T50" s="485"/>
    </row>
    <row r="51" spans="1:32" s="163" customFormat="1" ht="28.05" customHeight="1">
      <c r="B51" s="1" t="s">
        <v>0</v>
      </c>
      <c r="C51" s="160" t="s">
        <v>505</v>
      </c>
      <c r="D51" s="160" t="s">
        <v>21</v>
      </c>
      <c r="E51" s="477" t="s">
        <v>595</v>
      </c>
      <c r="F51" s="478"/>
      <c r="G51" s="478"/>
      <c r="H51" s="478"/>
      <c r="I51" s="477" t="s">
        <v>592</v>
      </c>
      <c r="J51" s="478"/>
      <c r="K51" s="478"/>
      <c r="L51" s="478"/>
      <c r="M51" s="477" t="s">
        <v>593</v>
      </c>
      <c r="N51" s="478"/>
      <c r="O51" s="478"/>
      <c r="P51" s="478"/>
      <c r="Q51" s="478"/>
      <c r="R51" s="478"/>
      <c r="S51" s="478"/>
      <c r="T51" s="479"/>
    </row>
    <row r="52" spans="1:32" s="163" customFormat="1" ht="19.8" customHeight="1" thickBot="1">
      <c r="B52" s="2"/>
      <c r="C52" s="161"/>
      <c r="D52" s="161"/>
      <c r="E52" s="480" t="s">
        <v>269</v>
      </c>
      <c r="F52" s="481"/>
      <c r="G52" s="482" t="s">
        <v>81</v>
      </c>
      <c r="H52" s="481"/>
      <c r="I52" s="483" t="s">
        <v>83</v>
      </c>
      <c r="J52" s="481"/>
      <c r="K52" s="481" t="s">
        <v>84</v>
      </c>
      <c r="L52" s="481"/>
      <c r="M52" s="483" t="s">
        <v>83</v>
      </c>
      <c r="N52" s="481"/>
      <c r="O52" s="481" t="s">
        <v>84</v>
      </c>
      <c r="P52" s="481"/>
      <c r="Q52" s="481" t="s">
        <v>85</v>
      </c>
      <c r="R52" s="481"/>
      <c r="S52" s="481" t="s">
        <v>81</v>
      </c>
      <c r="T52" s="484"/>
    </row>
    <row r="53" spans="1:32" s="163" customFormat="1">
      <c r="B53" s="392" t="s">
        <v>449</v>
      </c>
      <c r="C53" s="407"/>
      <c r="D53" s="407"/>
      <c r="E53" s="432"/>
      <c r="F53" s="433"/>
      <c r="G53" s="432"/>
      <c r="H53" s="433"/>
      <c r="I53" s="434"/>
      <c r="J53" s="435"/>
      <c r="K53" s="434"/>
      <c r="L53" s="435"/>
      <c r="M53" s="434"/>
      <c r="N53" s="435"/>
      <c r="O53" s="434"/>
      <c r="P53" s="435"/>
      <c r="Q53" s="434"/>
      <c r="R53" s="435"/>
      <c r="S53" s="434"/>
      <c r="T53" s="435"/>
    </row>
    <row r="54" spans="1:32">
      <c r="A54" s="40" t="s">
        <v>312</v>
      </c>
      <c r="B54" s="339" t="str">
        <f t="shared" ref="B54" si="6">VLOOKUP(A54,VL_CCVT,4,FALSE)</f>
        <v>FIXatioN</v>
      </c>
      <c r="C54" s="164" t="str">
        <f t="shared" ref="C54" si="7">VLOOKUP(A54,VL_CCVT,3,FALSE)</f>
        <v>Clover, Balansa</v>
      </c>
      <c r="D54" s="165" t="str">
        <f t="shared" ref="D54" si="8">VLOOKUP(A54,VL_CCVT,2,FALSE)</f>
        <v>Legume</v>
      </c>
      <c r="E54" s="258">
        <v>0.34489999999999998</v>
      </c>
      <c r="F54" s="168" t="s">
        <v>123</v>
      </c>
      <c r="G54" s="258">
        <v>1.2053250439546526</v>
      </c>
      <c r="H54" s="168" t="s">
        <v>148</v>
      </c>
      <c r="I54" s="260">
        <v>3.3628</v>
      </c>
      <c r="J54" s="168" t="s">
        <v>230</v>
      </c>
      <c r="K54" s="260">
        <v>12.298333333333385</v>
      </c>
      <c r="L54" s="168" t="s">
        <v>139</v>
      </c>
      <c r="M54" s="260">
        <v>0.34444444444444533</v>
      </c>
      <c r="N54" s="168" t="s">
        <v>242</v>
      </c>
      <c r="O54" s="260">
        <v>1.0000000000000031</v>
      </c>
      <c r="P54" s="168" t="s">
        <v>156</v>
      </c>
      <c r="Q54" s="260">
        <v>4.7962081288126708</v>
      </c>
      <c r="R54" s="168" t="s">
        <v>243</v>
      </c>
      <c r="S54" s="260">
        <v>20.222222222222225</v>
      </c>
      <c r="T54" s="323" t="s">
        <v>113</v>
      </c>
    </row>
    <row r="55" spans="1:32">
      <c r="A55" s="40" t="s">
        <v>321</v>
      </c>
      <c r="B55" s="340" t="str">
        <f t="shared" ref="B55:B82" si="9">VLOOKUP(A55,VL_CCVT,4,FALSE)</f>
        <v>Paradana</v>
      </c>
      <c r="C55" s="28" t="str">
        <f t="shared" ref="C55:C82" si="10">VLOOKUP(A55,VL_CCVT,3,FALSE)</f>
        <v>Clover, Balansa</v>
      </c>
      <c r="D55" s="29" t="str">
        <f t="shared" ref="D55:D82" si="11">VLOOKUP(A55,VL_CCVT,2,FALSE)</f>
        <v>Legume</v>
      </c>
      <c r="E55" s="259">
        <v>0.19800000000000001</v>
      </c>
      <c r="F55" s="170" t="s">
        <v>424</v>
      </c>
      <c r="G55" s="259">
        <v>0.74436504130910586</v>
      </c>
      <c r="H55" s="170" t="s">
        <v>248</v>
      </c>
      <c r="I55" s="261">
        <v>1.9950000000000001</v>
      </c>
      <c r="J55" s="170" t="s">
        <v>144</v>
      </c>
      <c r="K55" s="261">
        <v>8.8994444444444785</v>
      </c>
      <c r="L55" s="170" t="s">
        <v>145</v>
      </c>
      <c r="M55" s="261">
        <v>0.50000000000000067</v>
      </c>
      <c r="N55" s="170" t="s">
        <v>252</v>
      </c>
      <c r="O55" s="261">
        <v>1.0000000000000031</v>
      </c>
      <c r="P55" s="170" t="s">
        <v>156</v>
      </c>
      <c r="Q55" s="261">
        <v>4.1732999192109119</v>
      </c>
      <c r="R55" s="170" t="s">
        <v>238</v>
      </c>
      <c r="S55" s="261">
        <v>9.7777777777777821</v>
      </c>
      <c r="T55" s="324" t="s">
        <v>253</v>
      </c>
    </row>
    <row r="56" spans="1:32">
      <c r="A56" s="40" t="s">
        <v>291</v>
      </c>
      <c r="B56" s="339" t="str">
        <f t="shared" si="9"/>
        <v>Viper</v>
      </c>
      <c r="C56" s="164" t="str">
        <f t="shared" si="10"/>
        <v>Clover, Balansa</v>
      </c>
      <c r="D56" s="165" t="str">
        <f t="shared" si="11"/>
        <v>Legume</v>
      </c>
      <c r="E56" s="258">
        <v>0.40629999999999999</v>
      </c>
      <c r="F56" s="168" t="s">
        <v>203</v>
      </c>
      <c r="G56" s="258">
        <v>1.761891565667425</v>
      </c>
      <c r="H56" s="168" t="s">
        <v>229</v>
      </c>
      <c r="I56" s="260">
        <v>2.3593999999999999</v>
      </c>
      <c r="J56" s="168" t="s">
        <v>230</v>
      </c>
      <c r="K56" s="260">
        <v>16.239444444444505</v>
      </c>
      <c r="L56" s="168" t="s">
        <v>171</v>
      </c>
      <c r="M56" s="260">
        <v>0.38888888888889073</v>
      </c>
      <c r="N56" s="168" t="s">
        <v>232</v>
      </c>
      <c r="O56" s="260">
        <v>1.0000000000000031</v>
      </c>
      <c r="P56" s="168" t="s">
        <v>156</v>
      </c>
      <c r="Q56" s="260">
        <v>6.0000000000000036</v>
      </c>
      <c r="R56" s="168" t="s">
        <v>233</v>
      </c>
      <c r="S56" s="260">
        <v>14.777777777777789</v>
      </c>
      <c r="T56" s="323" t="s">
        <v>218</v>
      </c>
    </row>
    <row r="57" spans="1:32">
      <c r="A57" s="40" t="s">
        <v>329</v>
      </c>
      <c r="B57" s="340" t="str">
        <f t="shared" si="9"/>
        <v>Balady</v>
      </c>
      <c r="C57" s="28" t="str">
        <f t="shared" si="10"/>
        <v>Clover, Berseem</v>
      </c>
      <c r="D57" s="29" t="str">
        <f t="shared" si="11"/>
        <v>Legume</v>
      </c>
      <c r="E57" s="259">
        <v>3.7560000000000003E-2</v>
      </c>
      <c r="F57" s="170" t="s">
        <v>264</v>
      </c>
      <c r="G57" s="259">
        <v>0.33803733527340224</v>
      </c>
      <c r="H57" s="170" t="s">
        <v>158</v>
      </c>
      <c r="I57" s="261">
        <v>0.95720000000000005</v>
      </c>
      <c r="J57" s="170" t="s">
        <v>156</v>
      </c>
      <c r="K57" s="261">
        <v>4.5116666666667165</v>
      </c>
      <c r="L57" s="170" t="s">
        <v>261</v>
      </c>
      <c r="M57" s="261">
        <v>0.8888888888888905</v>
      </c>
      <c r="N57" s="170" t="s">
        <v>250</v>
      </c>
      <c r="O57" s="261">
        <v>1.0000000000000031</v>
      </c>
      <c r="P57" s="170" t="s">
        <v>156</v>
      </c>
      <c r="Q57" s="261">
        <v>1.94444444444445</v>
      </c>
      <c r="R57" s="170" t="s">
        <v>263</v>
      </c>
      <c r="S57" s="261">
        <v>6.1111111111111258</v>
      </c>
      <c r="T57" s="324" t="s">
        <v>264</v>
      </c>
    </row>
    <row r="58" spans="1:32">
      <c r="A58" s="40" t="s">
        <v>315</v>
      </c>
      <c r="B58" s="339" t="str">
        <f t="shared" si="9"/>
        <v>Frosty</v>
      </c>
      <c r="C58" s="164" t="str">
        <f t="shared" si="10"/>
        <v>Clover, Berseem</v>
      </c>
      <c r="D58" s="165" t="str">
        <f t="shared" si="11"/>
        <v>Legume</v>
      </c>
      <c r="E58" s="258">
        <v>0.2117</v>
      </c>
      <c r="F58" s="168" t="s">
        <v>424</v>
      </c>
      <c r="G58" s="258">
        <v>1.1199620805017738</v>
      </c>
      <c r="H58" s="168" t="s">
        <v>244</v>
      </c>
      <c r="I58" s="260">
        <v>1.8622000000000001</v>
      </c>
      <c r="J58" s="168" t="s">
        <v>246</v>
      </c>
      <c r="K58" s="260">
        <v>12.761666666666722</v>
      </c>
      <c r="L58" s="168" t="s">
        <v>139</v>
      </c>
      <c r="M58" s="260">
        <v>0.85555555555555629</v>
      </c>
      <c r="N58" s="168" t="s">
        <v>247</v>
      </c>
      <c r="O58" s="260">
        <v>1.333333333333337</v>
      </c>
      <c r="P58" s="168" t="s">
        <v>144</v>
      </c>
      <c r="Q58" s="260">
        <v>7.0000000000000071</v>
      </c>
      <c r="R58" s="168" t="s">
        <v>201</v>
      </c>
      <c r="S58" s="260">
        <v>18.111111111111114</v>
      </c>
      <c r="T58" s="323" t="s">
        <v>149</v>
      </c>
    </row>
    <row r="59" spans="1:32">
      <c r="A59" s="40" t="s">
        <v>292</v>
      </c>
      <c r="B59" s="340" t="str">
        <f t="shared" si="9"/>
        <v>AU Sunrise</v>
      </c>
      <c r="C59" s="28" t="str">
        <f t="shared" si="10"/>
        <v>Clover, Crimson</v>
      </c>
      <c r="D59" s="29" t="str">
        <f t="shared" si="11"/>
        <v>Legume</v>
      </c>
      <c r="E59" s="259">
        <v>0.49509999999999998</v>
      </c>
      <c r="F59" s="170" t="s">
        <v>95</v>
      </c>
      <c r="G59" s="259">
        <v>1.7345754173625036</v>
      </c>
      <c r="H59" s="170" t="s">
        <v>229</v>
      </c>
      <c r="I59" s="261">
        <v>6.0556000000000001</v>
      </c>
      <c r="J59" s="170" t="s">
        <v>184</v>
      </c>
      <c r="K59" s="261">
        <v>27.283888888888935</v>
      </c>
      <c r="L59" s="170" t="s">
        <v>97</v>
      </c>
      <c r="M59" s="261">
        <v>1.3055555555555576</v>
      </c>
      <c r="N59" s="170" t="s">
        <v>144</v>
      </c>
      <c r="O59" s="261">
        <v>1.0000000000000031</v>
      </c>
      <c r="P59" s="170" t="s">
        <v>156</v>
      </c>
      <c r="Q59" s="261">
        <v>7.2222222222222285</v>
      </c>
      <c r="R59" s="170" t="s">
        <v>123</v>
      </c>
      <c r="S59" s="261">
        <v>21.222222222222232</v>
      </c>
      <c r="T59" s="324" t="s">
        <v>115</v>
      </c>
    </row>
    <row r="60" spans="1:32">
      <c r="A60" s="40" t="s">
        <v>297</v>
      </c>
      <c r="B60" s="339" t="str">
        <f t="shared" si="9"/>
        <v>Bolsena</v>
      </c>
      <c r="C60" s="164" t="str">
        <f t="shared" si="10"/>
        <v>Clover, Crimson</v>
      </c>
      <c r="D60" s="165" t="str">
        <f t="shared" si="11"/>
        <v>Legume</v>
      </c>
      <c r="E60" s="258">
        <v>0.51219999999999999</v>
      </c>
      <c r="F60" s="168" t="s">
        <v>235</v>
      </c>
      <c r="G60" s="258">
        <v>1.6236035648737599</v>
      </c>
      <c r="H60" s="168" t="s">
        <v>234</v>
      </c>
      <c r="I60" s="260">
        <v>5.0293999999999999</v>
      </c>
      <c r="J60" s="168" t="s">
        <v>96</v>
      </c>
      <c r="K60" s="260">
        <v>25.80166666666673</v>
      </c>
      <c r="L60" s="168" t="s">
        <v>97</v>
      </c>
      <c r="M60" s="260">
        <v>1.2333333333333352</v>
      </c>
      <c r="N60" s="168" t="s">
        <v>236</v>
      </c>
      <c r="O60" s="260">
        <v>1.0000000000000031</v>
      </c>
      <c r="P60" s="168" t="s">
        <v>156</v>
      </c>
      <c r="Q60" s="260">
        <v>5.5555555555555607</v>
      </c>
      <c r="R60" s="168" t="s">
        <v>148</v>
      </c>
      <c r="S60" s="260">
        <v>21.111111111111118</v>
      </c>
      <c r="T60" s="323" t="s">
        <v>115</v>
      </c>
    </row>
    <row r="61" spans="1:32">
      <c r="A61" s="40" t="s">
        <v>294</v>
      </c>
      <c r="B61" s="340" t="str">
        <f t="shared" si="9"/>
        <v xml:space="preserve">Dixie </v>
      </c>
      <c r="C61" s="28" t="str">
        <f t="shared" si="10"/>
        <v>Clover, Crimson</v>
      </c>
      <c r="D61" s="29" t="str">
        <f t="shared" si="11"/>
        <v>Legume</v>
      </c>
      <c r="E61" s="259">
        <v>0.50190000000000001</v>
      </c>
      <c r="F61" s="170" t="s">
        <v>95</v>
      </c>
      <c r="G61" s="259">
        <v>1.6492124539096227</v>
      </c>
      <c r="H61" s="170" t="s">
        <v>186</v>
      </c>
      <c r="I61" s="261">
        <v>5.9993999999999996</v>
      </c>
      <c r="J61" s="170" t="s">
        <v>136</v>
      </c>
      <c r="K61" s="261">
        <v>23.091666666666711</v>
      </c>
      <c r="L61" s="170" t="s">
        <v>107</v>
      </c>
      <c r="M61" s="261">
        <v>1.2777777777777795</v>
      </c>
      <c r="N61" s="170" t="s">
        <v>144</v>
      </c>
      <c r="O61" s="261">
        <v>1.0000000000000031</v>
      </c>
      <c r="P61" s="170" t="s">
        <v>156</v>
      </c>
      <c r="Q61" s="261">
        <v>6.7777777777777848</v>
      </c>
      <c r="R61" s="170" t="s">
        <v>118</v>
      </c>
      <c r="S61" s="261">
        <v>21.44444444444445</v>
      </c>
      <c r="T61" s="324" t="s">
        <v>196</v>
      </c>
    </row>
    <row r="62" spans="1:32">
      <c r="A62" s="40" t="s">
        <v>299</v>
      </c>
      <c r="B62" s="339" t="str">
        <f t="shared" si="9"/>
        <v>Kentucky Pride</v>
      </c>
      <c r="C62" s="164" t="str">
        <f t="shared" si="10"/>
        <v>Clover, Crimson</v>
      </c>
      <c r="D62" s="165" t="str">
        <f t="shared" si="11"/>
        <v>Legume</v>
      </c>
      <c r="E62" s="258">
        <v>0.34489999999999998</v>
      </c>
      <c r="F62" s="168" t="s">
        <v>123</v>
      </c>
      <c r="G62" s="258">
        <v>1.4784865270038656</v>
      </c>
      <c r="H62" s="168" t="s">
        <v>237</v>
      </c>
      <c r="I62" s="260">
        <v>5.0978000000000003</v>
      </c>
      <c r="J62" s="168" t="s">
        <v>206</v>
      </c>
      <c r="K62" s="260">
        <v>24.349444444444472</v>
      </c>
      <c r="L62" s="168" t="s">
        <v>117</v>
      </c>
      <c r="M62" s="260">
        <v>1.083333333333335</v>
      </c>
      <c r="N62" s="168" t="s">
        <v>236</v>
      </c>
      <c r="O62" s="260">
        <v>1.0000000000000031</v>
      </c>
      <c r="P62" s="168" t="s">
        <v>156</v>
      </c>
      <c r="Q62" s="260">
        <v>4.44444444444445</v>
      </c>
      <c r="R62" s="168" t="s">
        <v>238</v>
      </c>
      <c r="S62" s="260">
        <v>16.8888888888889</v>
      </c>
      <c r="T62" s="323" t="s">
        <v>103</v>
      </c>
    </row>
    <row r="63" spans="1:32">
      <c r="A63" s="40" t="s">
        <v>275</v>
      </c>
      <c r="B63" s="340" t="str">
        <f t="shared" si="9"/>
        <v>SECCM18</v>
      </c>
      <c r="C63" s="28" t="str">
        <f t="shared" si="10"/>
        <v>Clover, Crimson</v>
      </c>
      <c r="D63" s="29" t="str">
        <f t="shared" si="11"/>
        <v>Legume</v>
      </c>
      <c r="E63" s="259">
        <v>0.54969999999999997</v>
      </c>
      <c r="F63" s="170" t="s">
        <v>196</v>
      </c>
      <c r="G63" s="259">
        <v>1.9838352706449092</v>
      </c>
      <c r="H63" s="170" t="s">
        <v>216</v>
      </c>
      <c r="I63" s="261">
        <v>6.7032999999999996</v>
      </c>
      <c r="J63" s="170" t="s">
        <v>96</v>
      </c>
      <c r="K63" s="261">
        <v>27.968333333333433</v>
      </c>
      <c r="L63" s="170" t="s">
        <v>97</v>
      </c>
      <c r="M63" s="261">
        <v>1.5222222222222239</v>
      </c>
      <c r="N63" s="170" t="s">
        <v>218</v>
      </c>
      <c r="O63" s="261">
        <v>1.6666666666666701</v>
      </c>
      <c r="P63" s="170" t="s">
        <v>137</v>
      </c>
      <c r="Q63" s="261">
        <v>7.0000000000000062</v>
      </c>
      <c r="R63" s="170" t="s">
        <v>201</v>
      </c>
      <c r="S63" s="261">
        <v>20.777777777777786</v>
      </c>
      <c r="T63" s="324" t="s">
        <v>108</v>
      </c>
    </row>
    <row r="64" spans="1:32">
      <c r="A64" s="40" t="s">
        <v>311</v>
      </c>
      <c r="B64" s="339" t="str">
        <f t="shared" si="9"/>
        <v>White Cloud</v>
      </c>
      <c r="C64" s="164" t="str">
        <f t="shared" si="10"/>
        <v>Clover, Crimson</v>
      </c>
      <c r="D64" s="165" t="str">
        <f t="shared" si="11"/>
        <v>Legume</v>
      </c>
      <c r="E64" s="258">
        <v>0.3483</v>
      </c>
      <c r="F64" s="168" t="s">
        <v>99</v>
      </c>
      <c r="G64" s="258">
        <v>1.2189831181071098</v>
      </c>
      <c r="H64" s="168" t="s">
        <v>114</v>
      </c>
      <c r="I64" s="260">
        <v>6.1844000000000001</v>
      </c>
      <c r="J64" s="168" t="s">
        <v>241</v>
      </c>
      <c r="K64" s="260">
        <v>20.817777777781139</v>
      </c>
      <c r="L64" s="168" t="s">
        <v>228</v>
      </c>
      <c r="M64" s="260">
        <v>1.4666666666667418</v>
      </c>
      <c r="N64" s="168" t="s">
        <v>230</v>
      </c>
      <c r="O64" s="260">
        <v>0.99999999999992095</v>
      </c>
      <c r="P64" s="168" t="s">
        <v>156</v>
      </c>
      <c r="Q64" s="260">
        <v>5.6111111111111143</v>
      </c>
      <c r="R64" s="168" t="s">
        <v>148</v>
      </c>
      <c r="S64" s="260">
        <v>15.88888888888887</v>
      </c>
      <c r="T64" s="323" t="s">
        <v>143</v>
      </c>
    </row>
    <row r="65" spans="1:20">
      <c r="A65" s="40" t="s">
        <v>324</v>
      </c>
      <c r="B65" s="340" t="str">
        <f t="shared" si="9"/>
        <v>Big Red</v>
      </c>
      <c r="C65" s="28" t="str">
        <f t="shared" si="10"/>
        <v>Clover, Red</v>
      </c>
      <c r="D65" s="29" t="str">
        <f t="shared" si="11"/>
        <v>Legume</v>
      </c>
      <c r="E65" s="259">
        <v>7.979E-2</v>
      </c>
      <c r="F65" s="170" t="s">
        <v>253</v>
      </c>
      <c r="G65" s="259">
        <v>0.59071170709392451</v>
      </c>
      <c r="H65" s="170" t="s">
        <v>254</v>
      </c>
      <c r="I65" s="261">
        <v>2.6339000000000001</v>
      </c>
      <c r="J65" s="170" t="s">
        <v>143</v>
      </c>
      <c r="K65" s="261">
        <v>7.1416666666667172</v>
      </c>
      <c r="L65" s="170" t="s">
        <v>256</v>
      </c>
      <c r="M65" s="261">
        <v>0.94444444444444553</v>
      </c>
      <c r="N65" s="170" t="s">
        <v>250</v>
      </c>
      <c r="O65" s="261">
        <v>1.0000000000000031</v>
      </c>
      <c r="P65" s="170" t="s">
        <v>156</v>
      </c>
      <c r="Q65" s="261">
        <v>2.4444444444444446</v>
      </c>
      <c r="R65" s="170" t="s">
        <v>257</v>
      </c>
      <c r="S65" s="261">
        <v>8.4444444444444464</v>
      </c>
      <c r="T65" s="324" t="s">
        <v>253</v>
      </c>
    </row>
    <row r="66" spans="1:20">
      <c r="A66" s="40" t="s">
        <v>327</v>
      </c>
      <c r="B66" s="339" t="str">
        <f t="shared" si="9"/>
        <v>Blaze</v>
      </c>
      <c r="C66" s="164" t="str">
        <f t="shared" si="10"/>
        <v>Clover, Red</v>
      </c>
      <c r="D66" s="165" t="str">
        <f t="shared" si="11"/>
        <v>Legume</v>
      </c>
      <c r="E66" s="258">
        <v>5.5E-2</v>
      </c>
      <c r="F66" s="168" t="s">
        <v>264</v>
      </c>
      <c r="G66" s="258">
        <v>0.40974222457382081</v>
      </c>
      <c r="H66" s="168" t="s">
        <v>158</v>
      </c>
      <c r="I66" s="260">
        <v>2.7978000000000001</v>
      </c>
      <c r="J66" s="168" t="s">
        <v>149</v>
      </c>
      <c r="K66" s="260">
        <v>9.3683333333333856</v>
      </c>
      <c r="L66" s="168" t="s">
        <v>145</v>
      </c>
      <c r="M66" s="260">
        <v>0.74444444444444513</v>
      </c>
      <c r="N66" s="168" t="s">
        <v>259</v>
      </c>
      <c r="O66" s="260">
        <v>1.0000000000000031</v>
      </c>
      <c r="P66" s="168" t="s">
        <v>156</v>
      </c>
      <c r="Q66" s="260">
        <v>3.8888888888888928</v>
      </c>
      <c r="R66" s="168" t="s">
        <v>151</v>
      </c>
      <c r="S66" s="260">
        <v>8.7777777777777803</v>
      </c>
      <c r="T66" s="323" t="s">
        <v>253</v>
      </c>
    </row>
    <row r="67" spans="1:20">
      <c r="A67" s="40" t="s">
        <v>320</v>
      </c>
      <c r="B67" s="340" t="str">
        <f t="shared" si="9"/>
        <v>GA9909</v>
      </c>
      <c r="C67" s="28" t="str">
        <f t="shared" si="10"/>
        <v>Clover, Red</v>
      </c>
      <c r="D67" s="29" t="str">
        <f t="shared" si="11"/>
        <v>Legume</v>
      </c>
      <c r="E67" s="259">
        <v>9.9019999999999997E-2</v>
      </c>
      <c r="F67" s="170" t="s">
        <v>236</v>
      </c>
      <c r="G67" s="259">
        <v>0.74436504130910619</v>
      </c>
      <c r="H67" s="170" t="s">
        <v>248</v>
      </c>
      <c r="I67" s="261">
        <v>2.5821999999999998</v>
      </c>
      <c r="J67" s="170" t="s">
        <v>155</v>
      </c>
      <c r="K67" s="261">
        <v>10.832777777777828</v>
      </c>
      <c r="L67" s="170" t="s">
        <v>145</v>
      </c>
      <c r="M67" s="261">
        <v>0.8944444444444456</v>
      </c>
      <c r="N67" s="170" t="s">
        <v>250</v>
      </c>
      <c r="O67" s="261">
        <v>1.0000000000000031</v>
      </c>
      <c r="P67" s="170" t="s">
        <v>156</v>
      </c>
      <c r="Q67" s="261">
        <v>3.1666666666666696</v>
      </c>
      <c r="R67" s="170" t="s">
        <v>212</v>
      </c>
      <c r="S67" s="261">
        <v>11.222222222222229</v>
      </c>
      <c r="T67" s="324" t="s">
        <v>137</v>
      </c>
    </row>
    <row r="68" spans="1:20">
      <c r="A68" s="40" t="s">
        <v>325</v>
      </c>
      <c r="B68" s="339" t="str">
        <f t="shared" si="9"/>
        <v>VNS</v>
      </c>
      <c r="C68" s="164" t="str">
        <f t="shared" si="10"/>
        <v>Clover, Red</v>
      </c>
      <c r="D68" s="165" t="str">
        <f t="shared" si="11"/>
        <v>Legume</v>
      </c>
      <c r="E68" s="258">
        <v>0.1024</v>
      </c>
      <c r="F68" s="168" t="s">
        <v>236</v>
      </c>
      <c r="G68" s="258">
        <v>0.51900681779350588</v>
      </c>
      <c r="H68" s="168" t="s">
        <v>254</v>
      </c>
      <c r="I68" s="260">
        <v>2.9178000000000002</v>
      </c>
      <c r="J68" s="168" t="s">
        <v>155</v>
      </c>
      <c r="K68" s="260">
        <v>9.3044444444445045</v>
      </c>
      <c r="L68" s="168" t="s">
        <v>145</v>
      </c>
      <c r="M68" s="260">
        <v>0.83333333333333426</v>
      </c>
      <c r="N68" s="168" t="s">
        <v>258</v>
      </c>
      <c r="O68" s="260">
        <v>1.0000000000000031</v>
      </c>
      <c r="P68" s="168" t="s">
        <v>156</v>
      </c>
      <c r="Q68" s="260">
        <v>3.4444444444444478</v>
      </c>
      <c r="R68" s="168" t="s">
        <v>247</v>
      </c>
      <c r="S68" s="260">
        <v>9.3333333333333393</v>
      </c>
      <c r="T68" s="323" t="s">
        <v>253</v>
      </c>
    </row>
    <row r="69" spans="1:20">
      <c r="A69" s="40" t="s">
        <v>273</v>
      </c>
      <c r="B69" s="340" t="str">
        <f t="shared" si="9"/>
        <v>VNS</v>
      </c>
      <c r="C69" s="28" t="str">
        <f t="shared" si="10"/>
        <v>Vetch, Common</v>
      </c>
      <c r="D69" s="29" t="str">
        <f t="shared" si="11"/>
        <v>Legume</v>
      </c>
      <c r="E69" s="259">
        <v>0.62829999999999997</v>
      </c>
      <c r="F69" s="170" t="s">
        <v>105</v>
      </c>
      <c r="G69" s="259">
        <v>2.234802383196373</v>
      </c>
      <c r="H69" s="170" t="s">
        <v>176</v>
      </c>
      <c r="I69" s="261">
        <v>3.5171999999999999</v>
      </c>
      <c r="J69" s="170" t="s">
        <v>98</v>
      </c>
      <c r="K69" s="261">
        <v>27.390000000000079</v>
      </c>
      <c r="L69" s="170" t="s">
        <v>97</v>
      </c>
      <c r="M69" s="261">
        <v>4.1333333333333329</v>
      </c>
      <c r="N69" s="170" t="s">
        <v>193</v>
      </c>
      <c r="O69" s="261">
        <v>5.2777777777777786</v>
      </c>
      <c r="P69" s="170" t="s">
        <v>101</v>
      </c>
      <c r="Q69" s="261">
        <v>12.777777777777784</v>
      </c>
      <c r="R69" s="170" t="s">
        <v>184</v>
      </c>
      <c r="S69" s="261">
        <v>17.222222222222221</v>
      </c>
      <c r="T69" s="324" t="s">
        <v>103</v>
      </c>
    </row>
    <row r="70" spans="1:20">
      <c r="A70" s="40" t="s">
        <v>272</v>
      </c>
      <c r="B70" s="339" t="str">
        <f t="shared" si="9"/>
        <v xml:space="preserve">AU Merit </v>
      </c>
      <c r="C70" s="164" t="str">
        <f t="shared" si="10"/>
        <v>Vetch, Hairy</v>
      </c>
      <c r="D70" s="165" t="str">
        <f t="shared" si="11"/>
        <v>Legume</v>
      </c>
      <c r="E70" s="258">
        <v>1.2258</v>
      </c>
      <c r="F70" s="168" t="s">
        <v>162</v>
      </c>
      <c r="G70" s="258">
        <v>2.2843129019990429</v>
      </c>
      <c r="H70" s="168" t="s">
        <v>165</v>
      </c>
      <c r="I70" s="260">
        <v>6.5034000000000001</v>
      </c>
      <c r="J70" s="168" t="s">
        <v>96</v>
      </c>
      <c r="K70" s="260">
        <v>75.272222222222098</v>
      </c>
      <c r="L70" s="168" t="s">
        <v>162</v>
      </c>
      <c r="M70" s="260">
        <v>4.2333333333333325</v>
      </c>
      <c r="N70" s="168" t="s">
        <v>215</v>
      </c>
      <c r="O70" s="260">
        <v>6.0000000000000018</v>
      </c>
      <c r="P70" s="168" t="s">
        <v>102</v>
      </c>
      <c r="Q70" s="260">
        <v>13.944444444444454</v>
      </c>
      <c r="R70" s="168" t="s">
        <v>116</v>
      </c>
      <c r="S70" s="260">
        <v>23.333333333333332</v>
      </c>
      <c r="T70" s="323" t="s">
        <v>157</v>
      </c>
    </row>
    <row r="71" spans="1:20">
      <c r="A71" s="40" t="s">
        <v>282</v>
      </c>
      <c r="B71" s="340" t="str">
        <f t="shared" si="9"/>
        <v>Patagonia Inta</v>
      </c>
      <c r="C71" s="28" t="str">
        <f t="shared" si="10"/>
        <v>Vetch, Hairy</v>
      </c>
      <c r="D71" s="29" t="str">
        <f t="shared" si="11"/>
        <v>Legume</v>
      </c>
      <c r="E71" s="259">
        <v>1.038</v>
      </c>
      <c r="F71" s="170" t="s">
        <v>176</v>
      </c>
      <c r="G71" s="259">
        <v>1.8984723071920315</v>
      </c>
      <c r="H71" s="170" t="s">
        <v>172</v>
      </c>
      <c r="I71" s="261">
        <v>5.0944000000000003</v>
      </c>
      <c r="J71" s="170" t="s">
        <v>96</v>
      </c>
      <c r="K71" s="261">
        <v>70.546666666666596</v>
      </c>
      <c r="L71" s="170" t="s">
        <v>162</v>
      </c>
      <c r="M71" s="261">
        <v>4.4666666666666668</v>
      </c>
      <c r="N71" s="170" t="s">
        <v>223</v>
      </c>
      <c r="O71" s="261">
        <v>4.8333333333333339</v>
      </c>
      <c r="P71" s="170" t="s">
        <v>111</v>
      </c>
      <c r="Q71" s="261">
        <v>14.277777777777784</v>
      </c>
      <c r="R71" s="170" t="s">
        <v>116</v>
      </c>
      <c r="S71" s="261">
        <v>23.333333333333332</v>
      </c>
      <c r="T71" s="324" t="s">
        <v>157</v>
      </c>
    </row>
    <row r="72" spans="1:20">
      <c r="A72" s="40" t="s">
        <v>281</v>
      </c>
      <c r="B72" s="339" t="str">
        <f t="shared" si="9"/>
        <v>Purple Bounty</v>
      </c>
      <c r="C72" s="164" t="str">
        <f t="shared" si="10"/>
        <v>Vetch, Hairy</v>
      </c>
      <c r="D72" s="165" t="str">
        <f t="shared" si="11"/>
        <v>Legume</v>
      </c>
      <c r="E72" s="258">
        <v>0.78190000000000004</v>
      </c>
      <c r="F72" s="168" t="s">
        <v>128</v>
      </c>
      <c r="G72" s="258">
        <v>1.9053013442682623</v>
      </c>
      <c r="H72" s="168" t="s">
        <v>167</v>
      </c>
      <c r="I72" s="260">
        <v>2.7383000000000002</v>
      </c>
      <c r="J72" s="168" t="s">
        <v>103</v>
      </c>
      <c r="K72" s="260">
        <v>50.492222222222253</v>
      </c>
      <c r="L72" s="168" t="s">
        <v>163</v>
      </c>
      <c r="M72" s="260">
        <v>4.1555555555555559</v>
      </c>
      <c r="N72" s="168" t="s">
        <v>193</v>
      </c>
      <c r="O72" s="260">
        <v>3.1666666666666679</v>
      </c>
      <c r="P72" s="168" t="s">
        <v>126</v>
      </c>
      <c r="Q72" s="260">
        <v>16.388888888888889</v>
      </c>
      <c r="R72" s="168" t="s">
        <v>97</v>
      </c>
      <c r="S72" s="260">
        <v>25.777777777777775</v>
      </c>
      <c r="T72" s="323" t="s">
        <v>222</v>
      </c>
    </row>
    <row r="73" spans="1:20">
      <c r="A73" s="40" t="s">
        <v>296</v>
      </c>
      <c r="B73" s="340" t="str">
        <f t="shared" si="9"/>
        <v>Villana</v>
      </c>
      <c r="C73" s="28" t="str">
        <f t="shared" si="10"/>
        <v>Vetch, Hairy</v>
      </c>
      <c r="D73" s="29" t="str">
        <f t="shared" si="11"/>
        <v>Legume</v>
      </c>
      <c r="E73" s="259">
        <v>0.68289999999999995</v>
      </c>
      <c r="F73" s="170" t="s">
        <v>179</v>
      </c>
      <c r="G73" s="259">
        <v>1.6253108241428174</v>
      </c>
      <c r="H73" s="170" t="s">
        <v>234</v>
      </c>
      <c r="I73" s="261">
        <v>2.4950000000000001</v>
      </c>
      <c r="J73" s="170" t="s">
        <v>221</v>
      </c>
      <c r="K73" s="261">
        <v>40.215555555555596</v>
      </c>
      <c r="L73" s="170" t="s">
        <v>112</v>
      </c>
      <c r="M73" s="261">
        <v>4.1000000000000005</v>
      </c>
      <c r="N73" s="170" t="s">
        <v>193</v>
      </c>
      <c r="O73" s="261">
        <v>3.6666666666666683</v>
      </c>
      <c r="P73" s="170" t="s">
        <v>95</v>
      </c>
      <c r="Q73" s="261">
        <v>14.000000000000002</v>
      </c>
      <c r="R73" s="170" t="s">
        <v>116</v>
      </c>
      <c r="S73" s="261">
        <v>25.111111111111118</v>
      </c>
      <c r="T73" s="324" t="s">
        <v>124</v>
      </c>
    </row>
    <row r="74" spans="1:20">
      <c r="A74" s="40" t="s">
        <v>289</v>
      </c>
      <c r="B74" s="339" t="str">
        <f t="shared" si="9"/>
        <v>WinterKing</v>
      </c>
      <c r="C74" s="164" t="str">
        <f t="shared" si="10"/>
        <v>Vetch, Hairy</v>
      </c>
      <c r="D74" s="165" t="str">
        <f t="shared" si="11"/>
        <v>Legume</v>
      </c>
      <c r="E74" s="258">
        <v>1.1848000000000001</v>
      </c>
      <c r="F74" s="168" t="s">
        <v>161</v>
      </c>
      <c r="G74" s="258">
        <v>1.7789641583580014</v>
      </c>
      <c r="H74" s="168" t="s">
        <v>227</v>
      </c>
      <c r="I74" s="260">
        <v>3.1456</v>
      </c>
      <c r="J74" s="168" t="s">
        <v>98</v>
      </c>
      <c r="K74" s="260">
        <v>52.984722222222246</v>
      </c>
      <c r="L74" s="168" t="s">
        <v>166</v>
      </c>
      <c r="M74" s="260">
        <v>4.2222222222222223</v>
      </c>
      <c r="N74" s="168" t="s">
        <v>215</v>
      </c>
      <c r="O74" s="260">
        <v>4.3333333333333348</v>
      </c>
      <c r="P74" s="168" t="s">
        <v>132</v>
      </c>
      <c r="Q74" s="260">
        <v>16.166666666666664</v>
      </c>
      <c r="R74" s="168" t="s">
        <v>101</v>
      </c>
      <c r="S74" s="260">
        <v>24.111111111111111</v>
      </c>
      <c r="T74" s="323" t="s">
        <v>136</v>
      </c>
    </row>
    <row r="75" spans="1:20">
      <c r="A75" s="40" t="s">
        <v>300</v>
      </c>
      <c r="B75" s="340" t="str">
        <f t="shared" si="9"/>
        <v>Namoi</v>
      </c>
      <c r="C75" s="28" t="str">
        <f t="shared" si="10"/>
        <v>Vetch, Woolypod</v>
      </c>
      <c r="D75" s="29" t="str">
        <f t="shared" si="11"/>
        <v>Legume</v>
      </c>
      <c r="E75" s="259">
        <v>0.84119999999999995</v>
      </c>
      <c r="F75" s="170" t="s">
        <v>170</v>
      </c>
      <c r="G75" s="259">
        <v>1.4682429713895206</v>
      </c>
      <c r="H75" s="170" t="s">
        <v>239</v>
      </c>
      <c r="I75" s="261">
        <v>2.6638999999999999</v>
      </c>
      <c r="J75" s="170" t="s">
        <v>155</v>
      </c>
      <c r="K75" s="261">
        <v>52.397777777777861</v>
      </c>
      <c r="L75" s="170" t="s">
        <v>166</v>
      </c>
      <c r="M75" s="261">
        <v>4.9444444444444438</v>
      </c>
      <c r="N75" s="170" t="s">
        <v>101</v>
      </c>
      <c r="O75" s="261">
        <v>6.6111111111111134</v>
      </c>
      <c r="P75" s="170" t="s">
        <v>112</v>
      </c>
      <c r="Q75" s="261">
        <v>13.611111111111114</v>
      </c>
      <c r="R75" s="170" t="s">
        <v>124</v>
      </c>
      <c r="S75" s="261">
        <v>21.333333333333332</v>
      </c>
      <c r="T75" s="324" t="s">
        <v>196</v>
      </c>
    </row>
    <row r="76" spans="1:20">
      <c r="A76" s="40" t="s">
        <v>286</v>
      </c>
      <c r="B76" s="339" t="str">
        <f t="shared" si="9"/>
        <v>Double OO</v>
      </c>
      <c r="C76" s="164" t="str">
        <f t="shared" si="10"/>
        <v>Winter Pea</v>
      </c>
      <c r="D76" s="165" t="str">
        <f t="shared" si="11"/>
        <v>Legume</v>
      </c>
      <c r="E76" s="258">
        <v>0.65900000000000003</v>
      </c>
      <c r="F76" s="168" t="s">
        <v>179</v>
      </c>
      <c r="G76" s="258">
        <v>1.8370109735059585</v>
      </c>
      <c r="H76" s="168" t="s">
        <v>175</v>
      </c>
      <c r="I76" s="260">
        <v>6.7289000000000003</v>
      </c>
      <c r="J76" s="168" t="s">
        <v>124</v>
      </c>
      <c r="K76" s="260">
        <v>30.967777777777862</v>
      </c>
      <c r="L76" s="168" t="s">
        <v>140</v>
      </c>
      <c r="M76" s="260">
        <v>3.6999999999999984</v>
      </c>
      <c r="N76" s="168" t="s">
        <v>225</v>
      </c>
      <c r="O76" s="260">
        <v>3.0000000000000022</v>
      </c>
      <c r="P76" s="168" t="s">
        <v>149</v>
      </c>
      <c r="Q76" s="260">
        <v>9.8333333333333375</v>
      </c>
      <c r="R76" s="168" t="s">
        <v>226</v>
      </c>
      <c r="S76" s="260">
        <v>30.111111111111118</v>
      </c>
      <c r="T76" s="323" t="s">
        <v>185</v>
      </c>
    </row>
    <row r="77" spans="1:20">
      <c r="A77" s="40" t="s">
        <v>270</v>
      </c>
      <c r="B77" s="340" t="str">
        <f t="shared" si="9"/>
        <v>Survivor</v>
      </c>
      <c r="C77" s="28" t="str">
        <f t="shared" si="10"/>
        <v>Winter Pea</v>
      </c>
      <c r="D77" s="29" t="str">
        <f t="shared" si="11"/>
        <v>Legume</v>
      </c>
      <c r="E77" s="259">
        <v>0.78879999999999995</v>
      </c>
      <c r="F77" s="170" t="s">
        <v>213</v>
      </c>
      <c r="G77" s="259">
        <v>2.3696758654519212</v>
      </c>
      <c r="H77" s="170" t="s">
        <v>162</v>
      </c>
      <c r="I77" s="261">
        <v>6.6727999999999996</v>
      </c>
      <c r="J77" s="170" t="s">
        <v>124</v>
      </c>
      <c r="K77" s="261">
        <v>45.943333333333456</v>
      </c>
      <c r="L77" s="170" t="s">
        <v>214</v>
      </c>
      <c r="M77" s="261">
        <v>4.1888888888888882</v>
      </c>
      <c r="N77" s="170" t="s">
        <v>193</v>
      </c>
      <c r="O77" s="261">
        <v>3.0000000000000027</v>
      </c>
      <c r="P77" s="170" t="s">
        <v>149</v>
      </c>
      <c r="Q77" s="261">
        <v>13.333333333333336</v>
      </c>
      <c r="R77" s="170" t="s">
        <v>124</v>
      </c>
      <c r="S77" s="261">
        <v>26.333333333333343</v>
      </c>
      <c r="T77" s="324" t="s">
        <v>183</v>
      </c>
    </row>
    <row r="78" spans="1:20">
      <c r="A78" s="40" t="s">
        <v>284</v>
      </c>
      <c r="B78" s="339" t="str">
        <f t="shared" si="9"/>
        <v>VNS (1)</v>
      </c>
      <c r="C78" s="164" t="str">
        <f t="shared" si="10"/>
        <v>Winter Pea</v>
      </c>
      <c r="D78" s="165" t="str">
        <f t="shared" si="11"/>
        <v>Legume</v>
      </c>
      <c r="E78" s="258">
        <v>0.73070000000000002</v>
      </c>
      <c r="F78" s="168" t="s">
        <v>117</v>
      </c>
      <c r="G78" s="258">
        <v>1.8950577886539162</v>
      </c>
      <c r="H78" s="168" t="s">
        <v>224</v>
      </c>
      <c r="I78" s="260">
        <v>6.1078000000000001</v>
      </c>
      <c r="J78" s="168" t="s">
        <v>136</v>
      </c>
      <c r="K78" s="260">
        <v>41.146666666666718</v>
      </c>
      <c r="L78" s="168" t="s">
        <v>112</v>
      </c>
      <c r="M78" s="260">
        <v>3.8333333333333335</v>
      </c>
      <c r="N78" s="168" t="s">
        <v>209</v>
      </c>
      <c r="O78" s="260">
        <v>3.5000000000000009</v>
      </c>
      <c r="P78" s="168" t="s">
        <v>146</v>
      </c>
      <c r="Q78" s="260">
        <v>12.888888888888896</v>
      </c>
      <c r="R78" s="168" t="s">
        <v>157</v>
      </c>
      <c r="S78" s="260">
        <v>26.888888888888896</v>
      </c>
      <c r="T78" s="323" t="s">
        <v>101</v>
      </c>
    </row>
    <row r="79" spans="1:20">
      <c r="A79" s="40" t="s">
        <v>276</v>
      </c>
      <c r="B79" s="340" t="str">
        <f t="shared" si="9"/>
        <v>VNS (2)</v>
      </c>
      <c r="C79" s="28" t="str">
        <f t="shared" si="10"/>
        <v>Winter Pea</v>
      </c>
      <c r="D79" s="29" t="str">
        <f t="shared" si="11"/>
        <v>Legume</v>
      </c>
      <c r="E79" s="259">
        <v>0.72389999999999999</v>
      </c>
      <c r="F79" s="170" t="s">
        <v>117</v>
      </c>
      <c r="G79" s="259">
        <v>1.9804207521067942</v>
      </c>
      <c r="H79" s="170" t="s">
        <v>219</v>
      </c>
      <c r="I79" s="261">
        <v>6.5366999999999997</v>
      </c>
      <c r="J79" s="170" t="s">
        <v>124</v>
      </c>
      <c r="K79" s="261">
        <v>42.914444444444499</v>
      </c>
      <c r="L79" s="170" t="s">
        <v>174</v>
      </c>
      <c r="M79" s="261">
        <v>3.5333333333333314</v>
      </c>
      <c r="N79" s="170" t="s">
        <v>220</v>
      </c>
      <c r="O79" s="261">
        <v>2.6111111111111134</v>
      </c>
      <c r="P79" s="170" t="s">
        <v>143</v>
      </c>
      <c r="Q79" s="261">
        <v>13.222222222222221</v>
      </c>
      <c r="R79" s="170" t="s">
        <v>179</v>
      </c>
      <c r="S79" s="261">
        <v>28.888888888888886</v>
      </c>
      <c r="T79" s="324" t="s">
        <v>97</v>
      </c>
    </row>
    <row r="80" spans="1:20" ht="12.75" customHeight="1">
      <c r="A80" s="40" t="s">
        <v>290</v>
      </c>
      <c r="B80" s="339" t="str">
        <f t="shared" si="9"/>
        <v>Windham</v>
      </c>
      <c r="C80" s="164" t="str">
        <f t="shared" si="10"/>
        <v>Winter Pea</v>
      </c>
      <c r="D80" s="165" t="str">
        <f t="shared" si="11"/>
        <v>Legume</v>
      </c>
      <c r="E80" s="258">
        <v>0.59750000000000003</v>
      </c>
      <c r="F80" s="168" t="s">
        <v>228</v>
      </c>
      <c r="G80" s="258">
        <v>1.7789641583580003</v>
      </c>
      <c r="H80" s="168" t="s">
        <v>227</v>
      </c>
      <c r="I80" s="260">
        <v>7.3383000000000003</v>
      </c>
      <c r="J80" s="168" t="s">
        <v>116</v>
      </c>
      <c r="K80" s="260">
        <v>30.67082818523096</v>
      </c>
      <c r="L80" s="168" t="s">
        <v>185</v>
      </c>
      <c r="M80" s="260">
        <v>4.2555555555555546</v>
      </c>
      <c r="N80" s="168" t="s">
        <v>215</v>
      </c>
      <c r="O80" s="260">
        <v>2.444444444444446</v>
      </c>
      <c r="P80" s="168" t="s">
        <v>218</v>
      </c>
      <c r="Q80" s="260">
        <v>7.44444444444445</v>
      </c>
      <c r="R80" s="168" t="s">
        <v>204</v>
      </c>
      <c r="S80" s="260">
        <v>18.222222222222225</v>
      </c>
      <c r="T80" s="323" t="s">
        <v>126</v>
      </c>
    </row>
    <row r="81" spans="1:32">
      <c r="A81" s="40" t="s">
        <v>278</v>
      </c>
      <c r="B81" s="340" t="str">
        <f t="shared" si="9"/>
        <v>WyoWinter (1)</v>
      </c>
      <c r="C81" s="28" t="str">
        <f t="shared" si="10"/>
        <v>Winter Pea</v>
      </c>
      <c r="D81" s="29" t="str">
        <f t="shared" si="11"/>
        <v>Legume</v>
      </c>
      <c r="E81" s="259">
        <v>0.61799999999999999</v>
      </c>
      <c r="F81" s="170" t="s">
        <v>105</v>
      </c>
      <c r="G81" s="259">
        <v>1.922373936958838</v>
      </c>
      <c r="H81" s="170" t="s">
        <v>167</v>
      </c>
      <c r="I81" s="261">
        <v>5.15</v>
      </c>
      <c r="J81" s="170" t="s">
        <v>136</v>
      </c>
      <c r="K81" s="261">
        <v>39.945000000000121</v>
      </c>
      <c r="L81" s="170" t="s">
        <v>112</v>
      </c>
      <c r="M81" s="261">
        <v>3.8999999999999981</v>
      </c>
      <c r="N81" s="170" t="s">
        <v>209</v>
      </c>
      <c r="O81" s="261">
        <v>2.7777777777777795</v>
      </c>
      <c r="P81" s="170" t="s">
        <v>221</v>
      </c>
      <c r="Q81" s="261">
        <v>11.333333333333336</v>
      </c>
      <c r="R81" s="170" t="s">
        <v>129</v>
      </c>
      <c r="S81" s="261">
        <v>25.666666666666668</v>
      </c>
      <c r="T81" s="324" t="s">
        <v>222</v>
      </c>
    </row>
    <row r="82" spans="1:32" s="163" customFormat="1" ht="12.75" customHeight="1">
      <c r="A82" s="3" t="s">
        <v>279</v>
      </c>
      <c r="B82" s="339" t="str">
        <f t="shared" si="9"/>
        <v>WyoWinter (2)</v>
      </c>
      <c r="C82" s="164" t="str">
        <f t="shared" si="10"/>
        <v>Winter Pea</v>
      </c>
      <c r="D82" s="165" t="str">
        <f t="shared" si="11"/>
        <v>Legume</v>
      </c>
      <c r="E82" s="436">
        <v>0.75800000000000001</v>
      </c>
      <c r="F82" s="165" t="s">
        <v>119</v>
      </c>
      <c r="G82" s="436">
        <v>1.9121303813444925</v>
      </c>
      <c r="H82" s="165" t="s">
        <v>167</v>
      </c>
      <c r="I82" s="437">
        <v>6.9638999999999998</v>
      </c>
      <c r="J82" s="165" t="s">
        <v>116</v>
      </c>
      <c r="K82" s="437">
        <v>43.042777777777886</v>
      </c>
      <c r="L82" s="165" t="s">
        <v>174</v>
      </c>
      <c r="M82" s="437">
        <v>4.1333333333333337</v>
      </c>
      <c r="N82" s="165" t="s">
        <v>193</v>
      </c>
      <c r="O82" s="437">
        <v>3.9444444444444473</v>
      </c>
      <c r="P82" s="165" t="s">
        <v>115</v>
      </c>
      <c r="Q82" s="437">
        <v>13.555555555555561</v>
      </c>
      <c r="R82" s="165" t="s">
        <v>124</v>
      </c>
      <c r="S82" s="437">
        <v>26.444444444444461</v>
      </c>
      <c r="T82" s="438" t="s">
        <v>183</v>
      </c>
    </row>
    <row r="83" spans="1:32" s="163" customFormat="1">
      <c r="B83" s="388" t="s">
        <v>1</v>
      </c>
      <c r="C83" s="403"/>
      <c r="D83" s="417"/>
      <c r="E83" s="439">
        <f>AVERAGE(E54:E82)</f>
        <v>0.53605413793103451</v>
      </c>
      <c r="F83" s="440"/>
      <c r="G83" s="439">
        <f>AVERAGE(G54:G82)</f>
        <v>1.5176946191829126</v>
      </c>
      <c r="H83" s="440"/>
      <c r="I83" s="441">
        <f>AVERAGE(I54:I82)</f>
        <v>4.4204965517241384</v>
      </c>
      <c r="J83" s="442"/>
      <c r="K83" s="441">
        <f>AVERAGE(K54:K82)</f>
        <v>30.503467255429587</v>
      </c>
      <c r="L83" s="442"/>
      <c r="M83" s="441">
        <f>AVERAGE(M54:M82)</f>
        <v>2.4856321839080486</v>
      </c>
      <c r="N83" s="442"/>
      <c r="O83" s="441">
        <f>AVERAGE(O54:O82)</f>
        <v>2.4540229885057472</v>
      </c>
      <c r="P83" s="442"/>
      <c r="Q83" s="441">
        <f>AVERAGE(Q54:Q82)</f>
        <v>8.8361133043379834</v>
      </c>
      <c r="R83" s="442"/>
      <c r="S83" s="441">
        <f>AVERAGE(S54:S82)</f>
        <v>19.547892720306514</v>
      </c>
      <c r="T83" s="443"/>
      <c r="W83" s="163" t="s">
        <v>3</v>
      </c>
    </row>
    <row r="84" spans="1:32" s="163" customFormat="1">
      <c r="B84" s="389" t="s">
        <v>429</v>
      </c>
      <c r="C84" s="404"/>
      <c r="D84" s="418"/>
      <c r="E84" s="444">
        <f>MIN(E54:E82)</f>
        <v>3.7560000000000003E-2</v>
      </c>
      <c r="F84" s="445"/>
      <c r="G84" s="444">
        <f>MIN(G54:G82)</f>
        <v>0.33803733527340224</v>
      </c>
      <c r="H84" s="445"/>
      <c r="I84" s="446">
        <f>MIN(I54:I82)</f>
        <v>0.95720000000000005</v>
      </c>
      <c r="J84" s="447"/>
      <c r="K84" s="446">
        <f>MIN(K54:K82)</f>
        <v>4.5116666666667165</v>
      </c>
      <c r="L84" s="447"/>
      <c r="M84" s="446">
        <f>MIN(M54:M82)</f>
        <v>0.34444444444444533</v>
      </c>
      <c r="N84" s="447"/>
      <c r="O84" s="446">
        <f>MIN(O54:O82)</f>
        <v>0.99999999999992095</v>
      </c>
      <c r="P84" s="447"/>
      <c r="Q84" s="446">
        <f>MIN(Q54:Q82)</f>
        <v>1.94444444444445</v>
      </c>
      <c r="R84" s="447"/>
      <c r="S84" s="446">
        <f>MIN(S54:S82)</f>
        <v>6.1111111111111258</v>
      </c>
      <c r="T84" s="447"/>
    </row>
    <row r="85" spans="1:32" s="163" customFormat="1">
      <c r="B85" s="389" t="s">
        <v>430</v>
      </c>
      <c r="C85" s="404"/>
      <c r="D85" s="418"/>
      <c r="E85" s="444">
        <f>MAX(E54:E82)</f>
        <v>1.2258</v>
      </c>
      <c r="F85" s="445"/>
      <c r="G85" s="444">
        <f>MAX(G54:G82)</f>
        <v>2.3696758654519212</v>
      </c>
      <c r="H85" s="445"/>
      <c r="I85" s="446">
        <f>MAX(I54:I82)</f>
        <v>7.3383000000000003</v>
      </c>
      <c r="J85" s="447"/>
      <c r="K85" s="446">
        <f>MAX(K54:K82)</f>
        <v>75.272222222222098</v>
      </c>
      <c r="L85" s="447"/>
      <c r="M85" s="446">
        <f>MAX(M54:M82)</f>
        <v>4.9444444444444438</v>
      </c>
      <c r="N85" s="447"/>
      <c r="O85" s="446">
        <f>MAX(O54:O82)</f>
        <v>6.6111111111111134</v>
      </c>
      <c r="P85" s="447"/>
      <c r="Q85" s="446">
        <f>MAX(Q54:Q82)</f>
        <v>16.388888888888889</v>
      </c>
      <c r="R85" s="447"/>
      <c r="S85" s="446">
        <f>MAX(S54:S82)</f>
        <v>30.111111111111118</v>
      </c>
      <c r="T85" s="447"/>
    </row>
    <row r="86" spans="1:32" s="163" customFormat="1" ht="13.8" thickBot="1">
      <c r="B86" s="390" t="s">
        <v>431</v>
      </c>
      <c r="C86" s="405"/>
      <c r="D86" s="419"/>
      <c r="E86" s="448">
        <f>E85-E84</f>
        <v>1.18824</v>
      </c>
      <c r="F86" s="449"/>
      <c r="G86" s="448">
        <f t="shared" ref="G86" si="12">G85-G84</f>
        <v>2.0316385301785189</v>
      </c>
      <c r="H86" s="449"/>
      <c r="I86" s="450">
        <f t="shared" ref="I86" si="13">I85-I84</f>
        <v>6.3811</v>
      </c>
      <c r="J86" s="451"/>
      <c r="K86" s="450">
        <f t="shared" ref="K86" si="14">K85-K84</f>
        <v>70.760555555555385</v>
      </c>
      <c r="L86" s="451"/>
      <c r="M86" s="450">
        <f t="shared" ref="M86" si="15">M85-M84</f>
        <v>4.5999999999999988</v>
      </c>
      <c r="N86" s="451"/>
      <c r="O86" s="450">
        <f t="shared" ref="O86" si="16">O85-O84</f>
        <v>5.6111111111111924</v>
      </c>
      <c r="P86" s="451"/>
      <c r="Q86" s="450">
        <f t="shared" ref="Q86" si="17">Q85-Q84</f>
        <v>14.444444444444439</v>
      </c>
      <c r="R86" s="451"/>
      <c r="S86" s="450">
        <f t="shared" ref="S86" si="18">S85-S84</f>
        <v>23.999999999999993</v>
      </c>
      <c r="T86" s="451"/>
    </row>
    <row r="87" spans="1:32" s="307" customFormat="1" ht="45" customHeight="1">
      <c r="B87" s="486" t="s">
        <v>524</v>
      </c>
      <c r="C87" s="486"/>
      <c r="D87" s="486"/>
      <c r="E87" s="486"/>
      <c r="F87" s="486"/>
      <c r="G87" s="486"/>
      <c r="H87" s="486"/>
      <c r="I87" s="486"/>
      <c r="J87" s="486"/>
      <c r="K87" s="486"/>
      <c r="L87" s="486"/>
      <c r="M87" s="486"/>
      <c r="N87" s="486"/>
      <c r="O87" s="486"/>
      <c r="P87" s="486"/>
      <c r="Q87" s="486"/>
      <c r="R87" s="486"/>
      <c r="S87" s="486"/>
      <c r="T87" s="486"/>
      <c r="AF87" s="307" t="s">
        <v>3</v>
      </c>
    </row>
    <row r="88" spans="1:32" s="163" customFormat="1" ht="30" customHeight="1" thickBot="1">
      <c r="B88" s="487" t="s">
        <v>510</v>
      </c>
      <c r="C88" s="487"/>
      <c r="D88" s="487"/>
      <c r="E88" s="487"/>
      <c r="F88" s="487"/>
      <c r="G88" s="487"/>
      <c r="H88" s="487"/>
      <c r="I88" s="487"/>
      <c r="J88" s="487"/>
      <c r="K88" s="487"/>
      <c r="L88" s="487"/>
      <c r="M88" s="487"/>
      <c r="N88" s="487"/>
      <c r="O88" s="487"/>
      <c r="P88" s="487"/>
      <c r="Q88" s="487"/>
      <c r="R88" s="487"/>
      <c r="S88" s="487"/>
      <c r="T88" s="487"/>
    </row>
    <row r="89" spans="1:32" s="163" customFormat="1" ht="28.2" customHeight="1">
      <c r="B89" s="1" t="s">
        <v>21</v>
      </c>
      <c r="C89" s="331"/>
      <c r="D89" s="332"/>
      <c r="E89" s="477" t="s">
        <v>595</v>
      </c>
      <c r="F89" s="478"/>
      <c r="G89" s="478"/>
      <c r="H89" s="478"/>
      <c r="I89" s="477" t="s">
        <v>592</v>
      </c>
      <c r="J89" s="478"/>
      <c r="K89" s="478"/>
      <c r="L89" s="478"/>
      <c r="M89" s="477" t="s">
        <v>593</v>
      </c>
      <c r="N89" s="478"/>
      <c r="O89" s="478"/>
      <c r="P89" s="478"/>
      <c r="Q89" s="478"/>
      <c r="R89" s="478"/>
      <c r="S89" s="478"/>
      <c r="T89" s="479"/>
    </row>
    <row r="90" spans="1:32" s="163" customFormat="1" ht="19.8" customHeight="1" thickBot="1">
      <c r="B90" s="335"/>
      <c r="C90" s="336"/>
      <c r="D90" s="337"/>
      <c r="E90" s="480" t="s">
        <v>269</v>
      </c>
      <c r="F90" s="481"/>
      <c r="G90" s="482" t="s">
        <v>81</v>
      </c>
      <c r="H90" s="481"/>
      <c r="I90" s="483" t="s">
        <v>83</v>
      </c>
      <c r="J90" s="481"/>
      <c r="K90" s="481" t="s">
        <v>84</v>
      </c>
      <c r="L90" s="481"/>
      <c r="M90" s="483" t="s">
        <v>83</v>
      </c>
      <c r="N90" s="481"/>
      <c r="O90" s="481" t="s">
        <v>84</v>
      </c>
      <c r="P90" s="481"/>
      <c r="Q90" s="481" t="s">
        <v>85</v>
      </c>
      <c r="R90" s="481"/>
      <c r="S90" s="481" t="s">
        <v>81</v>
      </c>
      <c r="T90" s="484"/>
    </row>
    <row r="91" spans="1:32" s="6" customFormat="1">
      <c r="B91" s="393" t="s">
        <v>447</v>
      </c>
      <c r="C91" s="408"/>
      <c r="D91" s="408"/>
      <c r="E91" s="452"/>
      <c r="F91" s="453"/>
      <c r="G91" s="452"/>
      <c r="H91" s="453"/>
      <c r="I91" s="454"/>
      <c r="J91" s="455"/>
      <c r="K91" s="454"/>
      <c r="L91" s="455"/>
      <c r="M91" s="454"/>
      <c r="N91" s="455"/>
      <c r="O91" s="454"/>
      <c r="P91" s="455"/>
      <c r="Q91" s="454"/>
      <c r="R91" s="455"/>
      <c r="S91" s="454"/>
      <c r="T91" s="455"/>
    </row>
    <row r="92" spans="1:32" s="49" customFormat="1">
      <c r="B92" s="394" t="s">
        <v>1</v>
      </c>
      <c r="C92" s="409"/>
      <c r="D92" s="420"/>
      <c r="E92" s="101">
        <f>E16</f>
        <v>0.41020909090909091</v>
      </c>
      <c r="F92" s="112"/>
      <c r="G92" s="101">
        <f>G16</f>
        <v>0.96289422774847688</v>
      </c>
      <c r="H92" s="112"/>
      <c r="I92" s="103">
        <f>I16</f>
        <v>8.7863727272727274</v>
      </c>
      <c r="J92" s="104"/>
      <c r="K92" s="103">
        <f>K16</f>
        <v>21.430858585858655</v>
      </c>
      <c r="L92" s="104"/>
      <c r="M92" s="103">
        <f>M16</f>
        <v>2.3101010101010115</v>
      </c>
      <c r="N92" s="104"/>
      <c r="O92" s="103">
        <f>O16</f>
        <v>3.9393939393939408</v>
      </c>
      <c r="P92" s="104"/>
      <c r="Q92" s="103">
        <f>Q16</f>
        <v>18.36363636363637</v>
      </c>
      <c r="R92" s="104"/>
      <c r="S92" s="103">
        <f>S16</f>
        <v>21.404040404040408</v>
      </c>
      <c r="T92" s="326"/>
    </row>
    <row r="93" spans="1:32" s="49" customFormat="1">
      <c r="B93" s="395" t="s">
        <v>429</v>
      </c>
      <c r="C93" s="410"/>
      <c r="D93" s="421"/>
      <c r="E93" s="136">
        <f>E17</f>
        <v>0.1946</v>
      </c>
      <c r="F93" s="134"/>
      <c r="G93" s="136">
        <f>G17</f>
        <v>0.4438874099549735</v>
      </c>
      <c r="H93" s="134"/>
      <c r="I93" s="131">
        <f>I17</f>
        <v>3.8306</v>
      </c>
      <c r="J93" s="135"/>
      <c r="K93" s="131">
        <f>K17</f>
        <v>13.108333333333379</v>
      </c>
      <c r="L93" s="135"/>
      <c r="M93" s="131">
        <f>M17</f>
        <v>1.9111111111111128</v>
      </c>
      <c r="N93" s="135"/>
      <c r="O93" s="131">
        <f>O17</f>
        <v>1.6666666666666698</v>
      </c>
      <c r="P93" s="135"/>
      <c r="Q93" s="131">
        <f>Q17</f>
        <v>3.8888888888888964</v>
      </c>
      <c r="R93" s="135"/>
      <c r="S93" s="131">
        <f>S17</f>
        <v>17.111111111111125</v>
      </c>
      <c r="T93" s="232"/>
    </row>
    <row r="94" spans="1:32" s="49" customFormat="1">
      <c r="B94" s="396" t="s">
        <v>430</v>
      </c>
      <c r="C94" s="411"/>
      <c r="D94" s="422"/>
      <c r="E94" s="111">
        <f>E18</f>
        <v>0.60099999999999998</v>
      </c>
      <c r="F94" s="109"/>
      <c r="G94" s="111">
        <f>G18</f>
        <v>1.3077606000981075</v>
      </c>
      <c r="H94" s="109"/>
      <c r="I94" s="107">
        <f>I18</f>
        <v>14.273899999999999</v>
      </c>
      <c r="J94" s="110"/>
      <c r="K94" s="107">
        <f>K18</f>
        <v>28.857222222222312</v>
      </c>
      <c r="L94" s="110"/>
      <c r="M94" s="107">
        <f>M18</f>
        <v>2.7333333333333352</v>
      </c>
      <c r="N94" s="110"/>
      <c r="O94" s="107">
        <f>O18</f>
        <v>5.2222222222222241</v>
      </c>
      <c r="P94" s="110"/>
      <c r="Q94" s="107">
        <f>Q18</f>
        <v>24.611111111111125</v>
      </c>
      <c r="R94" s="110"/>
      <c r="S94" s="107">
        <f>S18</f>
        <v>31.444444444444454</v>
      </c>
      <c r="T94" s="207"/>
    </row>
    <row r="95" spans="1:32" s="49" customFormat="1" ht="13.8" thickBot="1">
      <c r="B95" s="395" t="s">
        <v>431</v>
      </c>
      <c r="C95" s="410"/>
      <c r="D95" s="421"/>
      <c r="E95" s="137">
        <f>E19</f>
        <v>0.40639999999999998</v>
      </c>
      <c r="F95" s="134"/>
      <c r="G95" s="137">
        <f>G19</f>
        <v>0.86387319014313402</v>
      </c>
      <c r="H95" s="134"/>
      <c r="I95" s="138">
        <f>I19</f>
        <v>10.443299999999999</v>
      </c>
      <c r="J95" s="135"/>
      <c r="K95" s="138">
        <f>K19</f>
        <v>15.748888888888933</v>
      </c>
      <c r="L95" s="135"/>
      <c r="M95" s="138">
        <f>M19</f>
        <v>0.82222222222222241</v>
      </c>
      <c r="N95" s="135"/>
      <c r="O95" s="138">
        <f>O19</f>
        <v>3.5555555555555545</v>
      </c>
      <c r="P95" s="135"/>
      <c r="Q95" s="138">
        <f>Q19</f>
        <v>20.722222222222229</v>
      </c>
      <c r="R95" s="135"/>
      <c r="S95" s="138">
        <f>S19</f>
        <v>14.333333333333329</v>
      </c>
      <c r="T95" s="232"/>
    </row>
    <row r="96" spans="1:32" s="49" customFormat="1">
      <c r="B96" s="397" t="s">
        <v>448</v>
      </c>
      <c r="C96" s="412"/>
      <c r="D96" s="412"/>
      <c r="E96" s="124"/>
      <c r="F96" s="118"/>
      <c r="G96" s="124"/>
      <c r="H96" s="118"/>
      <c r="I96" s="125"/>
      <c r="J96" s="119"/>
      <c r="K96" s="125"/>
      <c r="L96" s="119"/>
      <c r="M96" s="125"/>
      <c r="N96" s="119"/>
      <c r="O96" s="125"/>
      <c r="P96" s="119"/>
      <c r="Q96" s="125"/>
      <c r="R96" s="119"/>
      <c r="S96" s="125"/>
      <c r="T96" s="214"/>
    </row>
    <row r="97" spans="2:27" s="49" customFormat="1">
      <c r="B97" s="394" t="s">
        <v>1</v>
      </c>
      <c r="C97" s="409"/>
      <c r="D97" s="420"/>
      <c r="E97" s="101">
        <f>E45</f>
        <v>0.62962600000000002</v>
      </c>
      <c r="F97" s="112"/>
      <c r="G97" s="101">
        <f>G45</f>
        <v>1.5648738460181797</v>
      </c>
      <c r="H97" s="112"/>
      <c r="I97" s="103">
        <f>I45</f>
        <v>21.576315000000001</v>
      </c>
      <c r="J97" s="104"/>
      <c r="K97" s="103">
        <f>K45</f>
        <v>24.322961111111152</v>
      </c>
      <c r="L97" s="104"/>
      <c r="M97" s="103">
        <f>M45</f>
        <v>5.0520654477505795</v>
      </c>
      <c r="N97" s="104"/>
      <c r="O97" s="103">
        <f>O45</f>
        <v>5.4754952061944273</v>
      </c>
      <c r="P97" s="104"/>
      <c r="Q97" s="103">
        <f>Q45</f>
        <v>17.867777777777786</v>
      </c>
      <c r="R97" s="104"/>
      <c r="S97" s="103">
        <f>S45</f>
        <v>36.488888888888916</v>
      </c>
      <c r="T97" s="326"/>
    </row>
    <row r="98" spans="2:27" s="49" customFormat="1">
      <c r="B98" s="395" t="s">
        <v>429</v>
      </c>
      <c r="C98" s="410"/>
      <c r="D98" s="421"/>
      <c r="E98" s="136">
        <f>E46</f>
        <v>5.1220000000000002E-2</v>
      </c>
      <c r="F98" s="134"/>
      <c r="G98" s="136">
        <f>G46</f>
        <v>0.37901155773078443</v>
      </c>
      <c r="H98" s="134"/>
      <c r="I98" s="131">
        <f>I46</f>
        <v>3.3616999999999999</v>
      </c>
      <c r="J98" s="135"/>
      <c r="K98" s="131">
        <f>K46</f>
        <v>15.926666666666712</v>
      </c>
      <c r="L98" s="135"/>
      <c r="M98" s="131">
        <f>M46</f>
        <v>3.0222222222222221</v>
      </c>
      <c r="N98" s="135"/>
      <c r="O98" s="131">
        <f>O46</f>
        <v>1</v>
      </c>
      <c r="P98" s="135"/>
      <c r="Q98" s="131">
        <f>Q46</f>
        <v>2.9444444444444509</v>
      </c>
      <c r="R98" s="135"/>
      <c r="S98" s="131">
        <f>S46</f>
        <v>11.111111111111118</v>
      </c>
      <c r="T98" s="232"/>
    </row>
    <row r="99" spans="2:27" s="49" customFormat="1">
      <c r="B99" s="396" t="s">
        <v>430</v>
      </c>
      <c r="C99" s="411"/>
      <c r="D99" s="422"/>
      <c r="E99" s="111">
        <f>E47</f>
        <v>1.1609</v>
      </c>
      <c r="F99" s="109"/>
      <c r="G99" s="111">
        <f>G47</f>
        <v>2.3287016429945404</v>
      </c>
      <c r="H99" s="109"/>
      <c r="I99" s="107">
        <f>I47</f>
        <v>32.828899999999997</v>
      </c>
      <c r="J99" s="110"/>
      <c r="K99" s="107">
        <f>K47</f>
        <v>27.400000000000045</v>
      </c>
      <c r="L99" s="110"/>
      <c r="M99" s="107">
        <f>M47</f>
        <v>5.9555555555555557</v>
      </c>
      <c r="N99" s="110"/>
      <c r="O99" s="107">
        <f>O47</f>
        <v>9.6111111111111072</v>
      </c>
      <c r="P99" s="110"/>
      <c r="Q99" s="107">
        <f>Q47</f>
        <v>35.833333333333336</v>
      </c>
      <c r="R99" s="110"/>
      <c r="S99" s="107">
        <f>S47</f>
        <v>60.000000000000071</v>
      </c>
      <c r="T99" s="207"/>
      <c r="AA99" s="49" t="s">
        <v>3</v>
      </c>
    </row>
    <row r="100" spans="2:27" ht="13.8" thickBot="1">
      <c r="B100" s="395" t="s">
        <v>431</v>
      </c>
      <c r="C100" s="410"/>
      <c r="D100" s="421"/>
      <c r="E100" s="137">
        <f>E48</f>
        <v>1.10968</v>
      </c>
      <c r="F100" s="134"/>
      <c r="G100" s="137">
        <f>G48</f>
        <v>1.949690085263756</v>
      </c>
      <c r="H100" s="134"/>
      <c r="I100" s="138">
        <f>I48</f>
        <v>29.467199999999998</v>
      </c>
      <c r="J100" s="135"/>
      <c r="K100" s="138">
        <f>K48</f>
        <v>11.473333333333333</v>
      </c>
      <c r="L100" s="135"/>
      <c r="M100" s="138">
        <f>M48</f>
        <v>2.9333333333333336</v>
      </c>
      <c r="N100" s="135"/>
      <c r="O100" s="138">
        <f>O48</f>
        <v>8.6111111111111072</v>
      </c>
      <c r="P100" s="135"/>
      <c r="Q100" s="138">
        <f>Q48</f>
        <v>32.888888888888886</v>
      </c>
      <c r="R100" s="135"/>
      <c r="S100" s="138">
        <f>S48</f>
        <v>48.888888888888957</v>
      </c>
      <c r="T100" s="232"/>
    </row>
    <row r="101" spans="2:27">
      <c r="B101" s="398" t="s">
        <v>449</v>
      </c>
      <c r="C101" s="413"/>
      <c r="D101" s="413"/>
      <c r="E101" s="126"/>
      <c r="F101" s="120"/>
      <c r="G101" s="126"/>
      <c r="H101" s="120"/>
      <c r="I101" s="127"/>
      <c r="J101" s="121"/>
      <c r="K101" s="127"/>
      <c r="L101" s="121"/>
      <c r="M101" s="127"/>
      <c r="N101" s="121"/>
      <c r="O101" s="127"/>
      <c r="P101" s="121"/>
      <c r="Q101" s="127"/>
      <c r="R101" s="121"/>
      <c r="S101" s="127"/>
      <c r="T101" s="217"/>
    </row>
    <row r="102" spans="2:27">
      <c r="B102" s="394" t="s">
        <v>1</v>
      </c>
      <c r="C102" s="409"/>
      <c r="D102" s="420"/>
      <c r="E102" s="101">
        <f>E83</f>
        <v>0.53605413793103451</v>
      </c>
      <c r="F102" s="112"/>
      <c r="G102" s="101">
        <f>G83</f>
        <v>1.5176946191829126</v>
      </c>
      <c r="H102" s="112"/>
      <c r="I102" s="103">
        <f>I83</f>
        <v>4.4204965517241384</v>
      </c>
      <c r="J102" s="104"/>
      <c r="K102" s="103">
        <f>K83</f>
        <v>30.503467255429587</v>
      </c>
      <c r="L102" s="104"/>
      <c r="M102" s="103">
        <f>M83</f>
        <v>2.4856321839080486</v>
      </c>
      <c r="N102" s="104"/>
      <c r="O102" s="103">
        <f>O83</f>
        <v>2.4540229885057472</v>
      </c>
      <c r="P102" s="104"/>
      <c r="Q102" s="103">
        <f>Q83</f>
        <v>8.8361133043379834</v>
      </c>
      <c r="R102" s="104"/>
      <c r="S102" s="103">
        <f>S83</f>
        <v>19.547892720306514</v>
      </c>
      <c r="T102" s="326"/>
      <c r="W102" s="39" t="s">
        <v>3</v>
      </c>
    </row>
    <row r="103" spans="2:27">
      <c r="B103" s="395" t="s">
        <v>429</v>
      </c>
      <c r="C103" s="410"/>
      <c r="D103" s="421"/>
      <c r="E103" s="136">
        <f t="shared" ref="E103:G105" si="19">E84</f>
        <v>3.7560000000000003E-2</v>
      </c>
      <c r="F103" s="134"/>
      <c r="G103" s="136">
        <f t="shared" si="19"/>
        <v>0.33803733527340224</v>
      </c>
      <c r="H103" s="134"/>
      <c r="I103" s="131">
        <f t="shared" ref="I103" si="20">I84</f>
        <v>0.95720000000000005</v>
      </c>
      <c r="J103" s="135"/>
      <c r="K103" s="131">
        <f t="shared" ref="K103" si="21">K84</f>
        <v>4.5116666666667165</v>
      </c>
      <c r="L103" s="135"/>
      <c r="M103" s="131">
        <f t="shared" ref="M103" si="22">M84</f>
        <v>0.34444444444444533</v>
      </c>
      <c r="N103" s="135"/>
      <c r="O103" s="131">
        <f t="shared" ref="O103" si="23">O84</f>
        <v>0.99999999999992095</v>
      </c>
      <c r="P103" s="135"/>
      <c r="Q103" s="131">
        <f t="shared" ref="Q103" si="24">Q84</f>
        <v>1.94444444444445</v>
      </c>
      <c r="R103" s="135"/>
      <c r="S103" s="131">
        <f t="shared" ref="S103" si="25">S84</f>
        <v>6.1111111111111258</v>
      </c>
      <c r="T103" s="232"/>
    </row>
    <row r="104" spans="2:27">
      <c r="B104" s="396" t="s">
        <v>430</v>
      </c>
      <c r="C104" s="411"/>
      <c r="D104" s="422"/>
      <c r="E104" s="111">
        <f t="shared" si="19"/>
        <v>1.2258</v>
      </c>
      <c r="F104" s="109"/>
      <c r="G104" s="111">
        <f t="shared" si="19"/>
        <v>2.3696758654519212</v>
      </c>
      <c r="H104" s="109"/>
      <c r="I104" s="107">
        <f t="shared" ref="I104" si="26">I85</f>
        <v>7.3383000000000003</v>
      </c>
      <c r="J104" s="110"/>
      <c r="K104" s="107">
        <f t="shared" ref="K104" si="27">K85</f>
        <v>75.272222222222098</v>
      </c>
      <c r="L104" s="110"/>
      <c r="M104" s="107">
        <f t="shared" ref="M104" si="28">M85</f>
        <v>4.9444444444444438</v>
      </c>
      <c r="N104" s="110"/>
      <c r="O104" s="107">
        <f t="shared" ref="O104" si="29">O85</f>
        <v>6.6111111111111134</v>
      </c>
      <c r="P104" s="110"/>
      <c r="Q104" s="107">
        <f t="shared" ref="Q104" si="30">Q85</f>
        <v>16.388888888888889</v>
      </c>
      <c r="R104" s="110"/>
      <c r="S104" s="107">
        <f t="shared" ref="S104" si="31">S85</f>
        <v>30.111111111111118</v>
      </c>
      <c r="T104" s="207"/>
    </row>
    <row r="105" spans="2:27" ht="13.8" thickBot="1">
      <c r="B105" s="399" t="s">
        <v>431</v>
      </c>
      <c r="C105" s="414"/>
      <c r="D105" s="423"/>
      <c r="E105" s="137">
        <f t="shared" si="19"/>
        <v>1.18824</v>
      </c>
      <c r="F105" s="139"/>
      <c r="G105" s="137">
        <f t="shared" si="19"/>
        <v>2.0316385301785189</v>
      </c>
      <c r="H105" s="139"/>
      <c r="I105" s="138">
        <f t="shared" ref="I105" si="32">I86</f>
        <v>6.3811</v>
      </c>
      <c r="J105" s="140"/>
      <c r="K105" s="138">
        <f t="shared" ref="K105" si="33">K86</f>
        <v>70.760555555555385</v>
      </c>
      <c r="L105" s="140"/>
      <c r="M105" s="138">
        <f t="shared" ref="M105" si="34">M86</f>
        <v>4.5999999999999988</v>
      </c>
      <c r="N105" s="140"/>
      <c r="O105" s="138">
        <f t="shared" ref="O105" si="35">O86</f>
        <v>5.6111111111111924</v>
      </c>
      <c r="P105" s="140"/>
      <c r="Q105" s="138">
        <f t="shared" ref="Q105" si="36">Q86</f>
        <v>14.444444444444439</v>
      </c>
      <c r="R105" s="140"/>
      <c r="S105" s="138">
        <f t="shared" ref="S105" si="37">S86</f>
        <v>23.999999999999993</v>
      </c>
      <c r="T105" s="238"/>
    </row>
    <row r="106" spans="2:27" ht="12.75" customHeight="1">
      <c r="B106" s="400" t="s">
        <v>446</v>
      </c>
      <c r="C106" s="415"/>
      <c r="D106" s="415"/>
      <c r="E106" s="141"/>
      <c r="F106" s="142"/>
      <c r="G106" s="141"/>
      <c r="H106" s="142"/>
      <c r="I106" s="141"/>
      <c r="J106" s="142"/>
      <c r="K106" s="141"/>
      <c r="L106" s="142"/>
      <c r="M106" s="141"/>
      <c r="N106" s="142"/>
      <c r="O106" s="141"/>
      <c r="P106" s="142"/>
      <c r="Q106" s="141"/>
      <c r="R106" s="142"/>
      <c r="S106" s="141"/>
      <c r="T106" s="241"/>
    </row>
    <row r="107" spans="2:27" ht="12.75" customHeight="1">
      <c r="B107" s="394" t="s">
        <v>1</v>
      </c>
      <c r="C107" s="409"/>
      <c r="D107" s="420"/>
      <c r="E107" s="101">
        <f>AVERAGE(E5:E15,E25:E44,E54:E82)</f>
        <v>0.54417316666666649</v>
      </c>
      <c r="F107" s="102"/>
      <c r="G107" s="101">
        <f>AVERAGE(G5:G15,G25:G44,G54:G82)</f>
        <v>1.4317076230316883</v>
      </c>
      <c r="H107" s="102"/>
      <c r="I107" s="103">
        <f>AVERAGE(I5:I15,I25:I44,I54:I82)</f>
        <v>10.939513333333336</v>
      </c>
      <c r="J107" s="104"/>
      <c r="K107" s="103">
        <f>AVERAGE(K5:K15,K25:K44,K54:K82)</f>
        <v>26.77998695123544</v>
      </c>
      <c r="L107" s="104"/>
      <c r="M107" s="103">
        <f>AVERAGE(M5:M15,M25:M44,M54:M82)</f>
        <v>3.3089292233242698</v>
      </c>
      <c r="N107" s="104"/>
      <c r="O107" s="103">
        <f>AVERAGE(O5:O15,O25:O44,O54:O82)</f>
        <v>3.7334984020648081</v>
      </c>
      <c r="P107" s="104"/>
      <c r="Q107" s="103">
        <f>AVERAGE(Q5:Q15,Q25:Q44,Q54:Q82)</f>
        <v>13.593380689689287</v>
      </c>
      <c r="R107" s="104"/>
      <c r="S107" s="103">
        <f>AVERAGE(S5:S15,S25:S44,S54:S82)</f>
        <v>25.535185185185185</v>
      </c>
      <c r="T107" s="326"/>
    </row>
    <row r="108" spans="2:27" ht="12.75" customHeight="1">
      <c r="B108" s="395" t="s">
        <v>2</v>
      </c>
      <c r="C108" s="410"/>
      <c r="D108" s="421"/>
      <c r="E108" s="128">
        <v>0.1</v>
      </c>
      <c r="F108" s="129"/>
      <c r="G108" s="128">
        <v>0.3</v>
      </c>
      <c r="H108" s="129"/>
      <c r="I108" s="130">
        <v>2</v>
      </c>
      <c r="J108" s="130"/>
      <c r="K108" s="131">
        <v>5</v>
      </c>
      <c r="L108" s="130"/>
      <c r="M108" s="132">
        <v>0.3</v>
      </c>
      <c r="N108" s="133"/>
      <c r="O108" s="132">
        <v>0.7</v>
      </c>
      <c r="P108" s="133"/>
      <c r="Q108" s="130">
        <v>2</v>
      </c>
      <c r="R108" s="130"/>
      <c r="S108" s="131">
        <v>3</v>
      </c>
      <c r="T108" s="227"/>
    </row>
    <row r="109" spans="2:27" ht="12.75" customHeight="1">
      <c r="B109" s="396" t="s">
        <v>429</v>
      </c>
      <c r="C109" s="411"/>
      <c r="D109" s="422"/>
      <c r="E109" s="105">
        <f>MIN(E5:E15,E25:E44,E54:E82)</f>
        <v>3.7560000000000003E-2</v>
      </c>
      <c r="F109" s="109"/>
      <c r="G109" s="105">
        <f>MIN(G5:G15,G25:G44,G54:G82)</f>
        <v>0.33803733527340224</v>
      </c>
      <c r="H109" s="109"/>
      <c r="I109" s="108">
        <f>MIN(I5:I15,I25:I44,I54:I82)</f>
        <v>0.95720000000000005</v>
      </c>
      <c r="J109" s="110"/>
      <c r="K109" s="108">
        <f>MIN(K5:K15,K25:K44,K54:K82)</f>
        <v>4.5116666666667165</v>
      </c>
      <c r="L109" s="110"/>
      <c r="M109" s="108">
        <f>MIN(M5:M15,M25:M44,M54:M82)</f>
        <v>0.34444444444444533</v>
      </c>
      <c r="N109" s="110"/>
      <c r="O109" s="108">
        <f>MIN(O5:O15,O25:O44,O54:O82)</f>
        <v>0.99999999999992095</v>
      </c>
      <c r="P109" s="110"/>
      <c r="Q109" s="108">
        <f>MIN(Q5:Q15,Q25:Q44,Q54:Q82)</f>
        <v>1.94444444444445</v>
      </c>
      <c r="R109" s="110"/>
      <c r="S109" s="108">
        <f>MIN(S5:S15,S25:S44,S54:S82)</f>
        <v>6.1111111111111258</v>
      </c>
      <c r="T109" s="207"/>
    </row>
    <row r="110" spans="2:27" ht="12.75" customHeight="1">
      <c r="B110" s="395" t="s">
        <v>430</v>
      </c>
      <c r="C110" s="410"/>
      <c r="D110" s="421"/>
      <c r="E110" s="128">
        <f>MAX(E5:E15,E25:E44,E54:E82)</f>
        <v>1.2258</v>
      </c>
      <c r="F110" s="134"/>
      <c r="G110" s="128">
        <f>MAX(G5:G15,G25:G44,G54:G82)</f>
        <v>2.3696758654519212</v>
      </c>
      <c r="H110" s="134"/>
      <c r="I110" s="132">
        <f>MAX(I5:I15,I25:I44,I54:I82)</f>
        <v>32.828899999999997</v>
      </c>
      <c r="J110" s="135"/>
      <c r="K110" s="132">
        <f>MAX(K5:K15,K25:K44,K54:K82)</f>
        <v>75.272222222222098</v>
      </c>
      <c r="L110" s="135"/>
      <c r="M110" s="132">
        <f>MAX(M5:M15,M25:M44,M54:M82)</f>
        <v>5.9555555555555557</v>
      </c>
      <c r="N110" s="135"/>
      <c r="O110" s="132">
        <f>MAX(O5:O15,O25:O44,O54:O82)</f>
        <v>9.6111111111111072</v>
      </c>
      <c r="P110" s="135"/>
      <c r="Q110" s="132">
        <f>MAX(Q5:Q15,Q25:Q44,Q54:Q82)</f>
        <v>35.833333333333336</v>
      </c>
      <c r="R110" s="135"/>
      <c r="S110" s="132">
        <f>MAX(S5:S15,S25:S44,S54:S82)</f>
        <v>60.000000000000071</v>
      </c>
      <c r="T110" s="232"/>
    </row>
    <row r="111" spans="2:27" ht="12.75" customHeight="1" thickBot="1">
      <c r="B111" s="396" t="s">
        <v>431</v>
      </c>
      <c r="C111" s="411"/>
      <c r="D111" s="422"/>
      <c r="E111" s="105">
        <f>E110-E109</f>
        <v>1.18824</v>
      </c>
      <c r="F111" s="109"/>
      <c r="G111" s="105">
        <f>G110-G109</f>
        <v>2.0316385301785189</v>
      </c>
      <c r="H111" s="109"/>
      <c r="I111" s="108">
        <f>I110-I109</f>
        <v>31.871699999999997</v>
      </c>
      <c r="J111" s="106"/>
      <c r="K111" s="108">
        <f>K110-K109</f>
        <v>70.760555555555385</v>
      </c>
      <c r="L111" s="106"/>
      <c r="M111" s="108">
        <f>M110-M109</f>
        <v>5.6111111111111107</v>
      </c>
      <c r="N111" s="110"/>
      <c r="O111" s="108">
        <f>O110-O109</f>
        <v>8.6111111111111853</v>
      </c>
      <c r="P111" s="110"/>
      <c r="Q111" s="108">
        <f>Q110-Q109</f>
        <v>33.888888888888886</v>
      </c>
      <c r="R111" s="106"/>
      <c r="S111" s="108">
        <f>S110-S109</f>
        <v>53.888888888888943</v>
      </c>
      <c r="T111" s="106"/>
    </row>
    <row r="112" spans="2:27" s="163" customFormat="1">
      <c r="B112" s="401" t="s">
        <v>89</v>
      </c>
      <c r="C112" s="416"/>
      <c r="D112" s="416"/>
      <c r="E112" s="456"/>
      <c r="F112" s="456"/>
      <c r="G112" s="456"/>
      <c r="H112" s="456"/>
      <c r="I112" s="457"/>
      <c r="J112" s="457"/>
      <c r="K112" s="457"/>
      <c r="L112" s="457"/>
      <c r="M112" s="457"/>
      <c r="N112" s="457"/>
      <c r="O112" s="457"/>
      <c r="P112" s="457"/>
      <c r="Q112" s="457"/>
      <c r="R112" s="457"/>
      <c r="S112" s="457"/>
      <c r="T112" s="457"/>
    </row>
    <row r="113" spans="2:20" s="163" customFormat="1">
      <c r="B113" s="389" t="s">
        <v>90</v>
      </c>
      <c r="C113" s="404"/>
      <c r="D113" s="418"/>
      <c r="E113" s="492" t="s">
        <v>91</v>
      </c>
      <c r="F113" s="492"/>
      <c r="G113" s="492" t="s">
        <v>91</v>
      </c>
      <c r="H113" s="492"/>
      <c r="I113" s="492" t="s">
        <v>91</v>
      </c>
      <c r="J113" s="492"/>
      <c r="K113" s="488" t="s">
        <v>91</v>
      </c>
      <c r="L113" s="488"/>
      <c r="M113" s="492" t="s">
        <v>91</v>
      </c>
      <c r="N113" s="492"/>
      <c r="O113" s="488" t="s">
        <v>91</v>
      </c>
      <c r="P113" s="488"/>
      <c r="Q113" s="488" t="s">
        <v>91</v>
      </c>
      <c r="R113" s="488"/>
      <c r="S113" s="488" t="s">
        <v>91</v>
      </c>
      <c r="T113" s="488"/>
    </row>
    <row r="114" spans="2:20" s="163" customFormat="1">
      <c r="B114" s="389" t="s">
        <v>92</v>
      </c>
      <c r="C114" s="404"/>
      <c r="D114" s="418"/>
      <c r="E114" s="491" t="s">
        <v>91</v>
      </c>
      <c r="F114" s="491"/>
      <c r="G114" s="491" t="s">
        <v>91</v>
      </c>
      <c r="H114" s="491"/>
      <c r="I114" s="491" t="s">
        <v>91</v>
      </c>
      <c r="J114" s="491"/>
      <c r="K114" s="489" t="s">
        <v>91</v>
      </c>
      <c r="L114" s="489"/>
      <c r="M114" s="491" t="s">
        <v>91</v>
      </c>
      <c r="N114" s="491"/>
      <c r="O114" s="489" t="s">
        <v>91</v>
      </c>
      <c r="P114" s="489"/>
      <c r="Q114" s="489" t="s">
        <v>91</v>
      </c>
      <c r="R114" s="489"/>
      <c r="S114" s="489" t="s">
        <v>91</v>
      </c>
      <c r="T114" s="489"/>
    </row>
    <row r="115" spans="2:20" s="163" customFormat="1" ht="13.8" thickBot="1">
      <c r="B115" s="390" t="s">
        <v>93</v>
      </c>
      <c r="C115" s="405"/>
      <c r="D115" s="419"/>
      <c r="E115" s="490" t="s">
        <v>91</v>
      </c>
      <c r="F115" s="490"/>
      <c r="G115" s="490" t="s">
        <v>91</v>
      </c>
      <c r="H115" s="490"/>
      <c r="I115" s="490" t="s">
        <v>91</v>
      </c>
      <c r="J115" s="490"/>
      <c r="K115" s="490" t="s">
        <v>91</v>
      </c>
      <c r="L115" s="490"/>
      <c r="M115" s="490" t="s">
        <v>91</v>
      </c>
      <c r="N115" s="490"/>
      <c r="O115" s="490" t="s">
        <v>91</v>
      </c>
      <c r="P115" s="490"/>
      <c r="Q115" s="490" t="s">
        <v>91</v>
      </c>
      <c r="R115" s="490"/>
      <c r="S115" s="490" t="s">
        <v>91</v>
      </c>
      <c r="T115" s="490"/>
    </row>
    <row r="116" spans="2:20">
      <c r="B116" s="249"/>
      <c r="C116" s="249"/>
      <c r="D116" s="249"/>
      <c r="E116" s="187"/>
      <c r="F116" s="187"/>
      <c r="G116" s="54"/>
      <c r="H116" s="54"/>
    </row>
    <row r="117" spans="2:20" ht="15.6">
      <c r="B117" s="250"/>
      <c r="C117" s="249"/>
      <c r="D117" s="249"/>
      <c r="E117" s="152"/>
      <c r="F117" s="152"/>
      <c r="G117" s="56"/>
      <c r="H117" s="56"/>
      <c r="I117" s="57"/>
      <c r="J117" s="57"/>
      <c r="K117" s="57"/>
      <c r="L117" s="57"/>
      <c r="M117" s="57"/>
      <c r="N117" s="57"/>
      <c r="O117" s="57"/>
      <c r="P117" s="57"/>
      <c r="Q117" s="57"/>
      <c r="R117" s="57"/>
      <c r="S117" s="57"/>
      <c r="T117" s="154"/>
    </row>
    <row r="118" spans="2:20">
      <c r="B118" s="250"/>
      <c r="C118" s="64"/>
      <c r="D118" s="64"/>
      <c r="E118" s="152"/>
      <c r="F118" s="152"/>
      <c r="G118" s="56"/>
      <c r="H118" s="56"/>
      <c r="I118" s="58"/>
      <c r="J118" s="58"/>
      <c r="K118" s="58"/>
      <c r="L118" s="58"/>
      <c r="M118" s="58"/>
      <c r="N118" s="58"/>
      <c r="O118" s="58"/>
      <c r="P118" s="58"/>
      <c r="Q118" s="58"/>
      <c r="R118" s="58"/>
      <c r="S118" s="58"/>
      <c r="T118" s="385"/>
    </row>
    <row r="119" spans="2:20">
      <c r="B119" s="250"/>
      <c r="C119" s="249"/>
      <c r="D119" s="249"/>
      <c r="E119" s="152"/>
      <c r="F119" s="152"/>
      <c r="G119" s="56"/>
      <c r="H119" s="56"/>
    </row>
    <row r="120" spans="2:20">
      <c r="B120" s="250"/>
      <c r="C120" s="249"/>
      <c r="D120" s="249"/>
      <c r="E120" s="152"/>
      <c r="F120" s="152"/>
      <c r="G120" s="56"/>
      <c r="H120" s="56"/>
    </row>
    <row r="121" spans="2:20">
      <c r="B121" s="250"/>
      <c r="C121" s="249"/>
      <c r="D121" s="249"/>
      <c r="E121" s="152"/>
      <c r="F121" s="152"/>
      <c r="G121" s="56"/>
      <c r="H121" s="56"/>
    </row>
    <row r="122" spans="2:20">
      <c r="B122" s="250"/>
      <c r="C122" s="64"/>
      <c r="D122" s="64"/>
      <c r="E122" s="152"/>
      <c r="F122" s="152"/>
      <c r="G122" s="56"/>
      <c r="H122" s="56"/>
    </row>
    <row r="123" spans="2:20">
      <c r="B123" s="250"/>
      <c r="C123" s="249"/>
      <c r="D123" s="249"/>
      <c r="E123" s="152"/>
      <c r="F123" s="152"/>
      <c r="G123" s="56"/>
      <c r="H123" s="56"/>
    </row>
    <row r="124" spans="2:20">
      <c r="B124" s="157"/>
      <c r="C124" s="64"/>
      <c r="D124" s="64"/>
      <c r="E124" s="153"/>
      <c r="F124" s="153"/>
      <c r="G124" s="59"/>
      <c r="H124" s="59"/>
      <c r="I124" s="58"/>
      <c r="J124" s="58"/>
      <c r="K124" s="58"/>
      <c r="L124" s="58"/>
      <c r="M124" s="58"/>
      <c r="N124" s="58"/>
      <c r="O124" s="58"/>
      <c r="P124" s="58"/>
      <c r="Q124" s="58"/>
      <c r="R124" s="58"/>
      <c r="S124" s="58"/>
      <c r="T124" s="385"/>
    </row>
    <row r="125" spans="2:20">
      <c r="B125" s="250"/>
      <c r="C125" s="64"/>
      <c r="D125" s="64"/>
      <c r="E125" s="152"/>
      <c r="F125" s="152"/>
      <c r="G125" s="56"/>
      <c r="H125" s="56"/>
    </row>
    <row r="126" spans="2:20" ht="15.6">
      <c r="B126" s="309"/>
      <c r="C126" s="249"/>
      <c r="D126" s="249"/>
      <c r="E126" s="154"/>
      <c r="F126" s="154"/>
      <c r="G126" s="57"/>
      <c r="H126" s="57"/>
      <c r="I126" s="60"/>
      <c r="J126" s="60"/>
      <c r="K126" s="60"/>
      <c r="L126" s="60"/>
      <c r="M126" s="60"/>
      <c r="N126" s="60"/>
      <c r="O126" s="60"/>
      <c r="P126" s="60"/>
      <c r="Q126" s="60"/>
      <c r="R126" s="60"/>
      <c r="S126" s="60"/>
      <c r="T126" s="386"/>
    </row>
    <row r="127" spans="2:20">
      <c r="C127" s="64"/>
      <c r="D127" s="64"/>
      <c r="E127" s="155"/>
      <c r="F127" s="155"/>
    </row>
    <row r="128" spans="2:20">
      <c r="C128" s="252"/>
      <c r="D128" s="252"/>
      <c r="E128" s="155"/>
      <c r="F128" s="155"/>
    </row>
    <row r="129" spans="3:6">
      <c r="C129" s="252"/>
      <c r="D129" s="252"/>
      <c r="E129" s="155"/>
      <c r="F129" s="155"/>
    </row>
    <row r="130" spans="3:6">
      <c r="C130" s="252"/>
      <c r="D130" s="252"/>
      <c r="E130" s="155"/>
      <c r="F130" s="155"/>
    </row>
    <row r="131" spans="3:6">
      <c r="C131" s="252"/>
      <c r="D131" s="252"/>
      <c r="E131" s="155"/>
      <c r="F131" s="155"/>
    </row>
    <row r="132" spans="3:6">
      <c r="C132" s="252"/>
      <c r="D132" s="252"/>
      <c r="E132" s="155"/>
      <c r="F132" s="155"/>
    </row>
    <row r="133" spans="3:6">
      <c r="C133" s="252"/>
      <c r="D133" s="252"/>
      <c r="E133" s="155"/>
      <c r="F133" s="155"/>
    </row>
    <row r="134" spans="3:6">
      <c r="C134" s="252"/>
      <c r="D134" s="252"/>
      <c r="E134" s="155"/>
      <c r="F134" s="155"/>
    </row>
    <row r="135" spans="3:6">
      <c r="C135" s="252"/>
      <c r="D135" s="252"/>
      <c r="E135" s="155"/>
      <c r="F135" s="155"/>
    </row>
    <row r="136" spans="3:6">
      <c r="C136" s="252"/>
      <c r="D136" s="252"/>
      <c r="E136" s="155"/>
      <c r="F136" s="155"/>
    </row>
    <row r="137" spans="3:6">
      <c r="C137" s="252"/>
      <c r="D137" s="252"/>
      <c r="E137" s="155"/>
      <c r="F137" s="155"/>
    </row>
    <row r="138" spans="3:6">
      <c r="C138" s="252"/>
      <c r="D138" s="252"/>
      <c r="E138" s="155"/>
      <c r="F138" s="155"/>
    </row>
    <row r="139" spans="3:6">
      <c r="C139" s="252"/>
      <c r="D139" s="252"/>
      <c r="E139" s="155"/>
      <c r="F139" s="155"/>
    </row>
    <row r="140" spans="3:6">
      <c r="C140" s="252"/>
      <c r="D140" s="252"/>
      <c r="E140" s="155"/>
      <c r="F140" s="155"/>
    </row>
    <row r="141" spans="3:6">
      <c r="C141" s="252"/>
      <c r="D141" s="252"/>
      <c r="E141" s="155"/>
      <c r="F141" s="155"/>
    </row>
    <row r="142" spans="3:6">
      <c r="C142" s="252"/>
      <c r="D142" s="252"/>
      <c r="E142" s="155"/>
      <c r="F142" s="155"/>
    </row>
    <row r="143" spans="3:6">
      <c r="C143" s="252"/>
      <c r="D143" s="252"/>
      <c r="E143" s="155"/>
      <c r="F143" s="155"/>
    </row>
    <row r="144" spans="3:6">
      <c r="C144" s="252"/>
      <c r="D144" s="252"/>
      <c r="E144" s="155"/>
      <c r="F144" s="155"/>
    </row>
    <row r="145" spans="3:6">
      <c r="C145" s="252"/>
      <c r="D145" s="252"/>
      <c r="E145" s="155"/>
      <c r="F145" s="155"/>
    </row>
    <row r="146" spans="3:6">
      <c r="C146" s="252"/>
      <c r="D146" s="252"/>
      <c r="E146" s="155"/>
      <c r="F146" s="155"/>
    </row>
    <row r="147" spans="3:6">
      <c r="C147" s="252"/>
      <c r="D147" s="252"/>
      <c r="E147" s="155"/>
      <c r="F147" s="155"/>
    </row>
    <row r="148" spans="3:6">
      <c r="C148" s="252"/>
      <c r="D148" s="252"/>
      <c r="E148" s="155"/>
      <c r="F148" s="155"/>
    </row>
    <row r="149" spans="3:6">
      <c r="C149" s="252"/>
      <c r="D149" s="252"/>
      <c r="E149" s="155"/>
      <c r="F149" s="155"/>
    </row>
    <row r="150" spans="3:6">
      <c r="C150" s="252"/>
      <c r="D150" s="252"/>
      <c r="E150" s="155"/>
      <c r="F150" s="155"/>
    </row>
    <row r="151" spans="3:6">
      <c r="C151" s="252"/>
      <c r="D151" s="252"/>
      <c r="E151" s="155"/>
      <c r="F151" s="155"/>
    </row>
    <row r="152" spans="3:6">
      <c r="C152" s="252"/>
      <c r="D152" s="252"/>
      <c r="E152" s="155"/>
      <c r="F152" s="155"/>
    </row>
    <row r="153" spans="3:6">
      <c r="C153" s="252"/>
      <c r="D153" s="252"/>
      <c r="E153" s="155"/>
      <c r="F153" s="155"/>
    </row>
    <row r="154" spans="3:6">
      <c r="C154" s="252"/>
      <c r="D154" s="252"/>
      <c r="E154" s="155"/>
      <c r="F154" s="155"/>
    </row>
    <row r="155" spans="3:6">
      <c r="C155" s="252"/>
      <c r="D155" s="252"/>
      <c r="E155" s="155"/>
      <c r="F155" s="155"/>
    </row>
    <row r="156" spans="3:6">
      <c r="C156" s="252"/>
      <c r="D156" s="252"/>
      <c r="E156" s="155"/>
      <c r="F156" s="155"/>
    </row>
    <row r="157" spans="3:6">
      <c r="C157" s="252"/>
      <c r="D157" s="252"/>
      <c r="E157" s="155"/>
      <c r="F157" s="155"/>
    </row>
    <row r="158" spans="3:6">
      <c r="C158" s="252"/>
      <c r="D158" s="252"/>
      <c r="E158" s="155"/>
      <c r="F158" s="155"/>
    </row>
    <row r="159" spans="3:6">
      <c r="C159" s="252"/>
      <c r="D159" s="252"/>
      <c r="E159" s="155"/>
      <c r="F159" s="155"/>
    </row>
    <row r="160" spans="3:6">
      <c r="C160" s="252"/>
      <c r="D160" s="252"/>
      <c r="E160" s="155"/>
      <c r="F160" s="155"/>
    </row>
    <row r="161" spans="3:6">
      <c r="C161" s="252"/>
      <c r="D161" s="252"/>
      <c r="E161" s="155"/>
      <c r="F161" s="155"/>
    </row>
    <row r="162" spans="3:6">
      <c r="C162" s="252"/>
      <c r="D162" s="252"/>
      <c r="E162" s="155"/>
      <c r="F162" s="155"/>
    </row>
    <row r="163" spans="3:6">
      <c r="C163" s="252"/>
      <c r="D163" s="252"/>
      <c r="E163" s="155"/>
      <c r="F163" s="155"/>
    </row>
    <row r="164" spans="3:6">
      <c r="C164" s="252"/>
      <c r="D164" s="252"/>
      <c r="E164" s="155"/>
      <c r="F164" s="155"/>
    </row>
    <row r="165" spans="3:6">
      <c r="C165" s="252"/>
      <c r="D165" s="252"/>
      <c r="E165" s="155"/>
      <c r="F165" s="155"/>
    </row>
    <row r="166" spans="3:6">
      <c r="C166" s="252"/>
      <c r="D166" s="252"/>
      <c r="E166" s="155"/>
      <c r="F166" s="155"/>
    </row>
    <row r="167" spans="3:6">
      <c r="C167" s="252"/>
      <c r="D167" s="252"/>
      <c r="E167" s="155"/>
      <c r="F167" s="155"/>
    </row>
    <row r="168" spans="3:6">
      <c r="C168" s="252"/>
      <c r="D168" s="252"/>
      <c r="E168" s="155"/>
      <c r="F168" s="155"/>
    </row>
    <row r="169" spans="3:6">
      <c r="C169" s="252"/>
      <c r="D169" s="252"/>
      <c r="E169" s="155"/>
      <c r="F169" s="155"/>
    </row>
    <row r="170" spans="3:6">
      <c r="C170" s="252"/>
      <c r="D170" s="252"/>
      <c r="E170" s="155"/>
      <c r="F170" s="155"/>
    </row>
    <row r="171" spans="3:6">
      <c r="C171" s="252"/>
      <c r="D171" s="252"/>
      <c r="E171" s="155"/>
      <c r="F171" s="155"/>
    </row>
    <row r="172" spans="3:6">
      <c r="C172" s="252"/>
      <c r="D172" s="252"/>
      <c r="E172" s="155"/>
      <c r="F172" s="155"/>
    </row>
    <row r="173" spans="3:6">
      <c r="C173" s="252"/>
      <c r="D173" s="252"/>
      <c r="E173" s="155"/>
      <c r="F173" s="155"/>
    </row>
    <row r="174" spans="3:6">
      <c r="C174" s="252"/>
      <c r="D174" s="252"/>
      <c r="E174" s="155"/>
      <c r="F174" s="155"/>
    </row>
    <row r="175" spans="3:6">
      <c r="C175" s="252"/>
      <c r="D175" s="252"/>
      <c r="E175" s="155"/>
      <c r="F175" s="155"/>
    </row>
    <row r="176" spans="3:6">
      <c r="C176" s="252"/>
      <c r="D176" s="252"/>
      <c r="E176" s="155"/>
      <c r="F176" s="155"/>
    </row>
    <row r="177" spans="3:6">
      <c r="C177" s="252"/>
      <c r="D177" s="252"/>
      <c r="E177" s="155"/>
      <c r="F177" s="155"/>
    </row>
    <row r="178" spans="3:6">
      <c r="C178" s="252"/>
      <c r="D178" s="252"/>
      <c r="E178" s="155"/>
      <c r="F178" s="155"/>
    </row>
    <row r="179" spans="3:6">
      <c r="C179" s="252"/>
      <c r="D179" s="252"/>
      <c r="E179" s="155"/>
      <c r="F179" s="155"/>
    </row>
    <row r="180" spans="3:6">
      <c r="C180" s="252"/>
      <c r="D180" s="252"/>
      <c r="E180" s="155"/>
      <c r="F180" s="155"/>
    </row>
    <row r="181" spans="3:6">
      <c r="C181" s="252"/>
      <c r="D181" s="252"/>
      <c r="E181" s="155"/>
      <c r="F181" s="155"/>
    </row>
    <row r="182" spans="3:6">
      <c r="C182" s="252"/>
      <c r="D182" s="252"/>
      <c r="E182" s="155"/>
      <c r="F182" s="155"/>
    </row>
    <row r="183" spans="3:6">
      <c r="C183" s="252"/>
      <c r="D183" s="252"/>
      <c r="E183" s="155"/>
      <c r="F183" s="155"/>
    </row>
    <row r="184" spans="3:6">
      <c r="C184" s="252"/>
      <c r="D184" s="252"/>
      <c r="E184" s="155"/>
      <c r="F184" s="155"/>
    </row>
    <row r="185" spans="3:6">
      <c r="C185" s="252"/>
      <c r="D185" s="252"/>
      <c r="E185" s="155"/>
      <c r="F185" s="155"/>
    </row>
    <row r="186" spans="3:6">
      <c r="C186" s="252"/>
      <c r="D186" s="252"/>
      <c r="E186" s="155"/>
      <c r="F186" s="155"/>
    </row>
    <row r="187" spans="3:6">
      <c r="C187" s="252"/>
      <c r="D187" s="252"/>
      <c r="E187" s="155"/>
      <c r="F187" s="155"/>
    </row>
    <row r="188" spans="3:6">
      <c r="C188" s="252"/>
      <c r="D188" s="252"/>
      <c r="E188" s="155"/>
      <c r="F188" s="155"/>
    </row>
    <row r="189" spans="3:6">
      <c r="C189" s="252"/>
      <c r="D189" s="252"/>
      <c r="E189" s="155"/>
      <c r="F189" s="155"/>
    </row>
    <row r="190" spans="3:6">
      <c r="C190" s="252"/>
      <c r="D190" s="252"/>
      <c r="E190" s="155"/>
      <c r="F190" s="155"/>
    </row>
    <row r="191" spans="3:6">
      <c r="C191" s="252"/>
      <c r="D191" s="252"/>
      <c r="E191" s="155"/>
      <c r="F191" s="155"/>
    </row>
    <row r="192" spans="3:6">
      <c r="C192" s="252"/>
      <c r="D192" s="252"/>
      <c r="E192" s="155"/>
      <c r="F192" s="155"/>
    </row>
    <row r="193" spans="3:6">
      <c r="C193" s="252"/>
      <c r="D193" s="252"/>
      <c r="E193" s="155"/>
      <c r="F193" s="155"/>
    </row>
    <row r="194" spans="3:6">
      <c r="C194" s="252"/>
      <c r="D194" s="252"/>
      <c r="E194" s="155"/>
      <c r="F194" s="155"/>
    </row>
    <row r="195" spans="3:6">
      <c r="C195" s="252"/>
      <c r="D195" s="252"/>
      <c r="E195" s="155"/>
      <c r="F195" s="155"/>
    </row>
    <row r="196" spans="3:6">
      <c r="C196" s="252"/>
      <c r="D196" s="252"/>
      <c r="E196" s="155"/>
      <c r="F196" s="155"/>
    </row>
    <row r="197" spans="3:6">
      <c r="C197" s="252"/>
      <c r="D197" s="252"/>
      <c r="E197" s="155"/>
      <c r="F197" s="155"/>
    </row>
    <row r="198" spans="3:6">
      <c r="C198" s="252"/>
      <c r="D198" s="252"/>
      <c r="E198" s="155"/>
      <c r="F198" s="155"/>
    </row>
    <row r="199" spans="3:6">
      <c r="C199" s="252"/>
      <c r="D199" s="252"/>
      <c r="E199" s="155"/>
      <c r="F199" s="155"/>
    </row>
    <row r="200" spans="3:6">
      <c r="C200" s="252"/>
      <c r="D200" s="252"/>
      <c r="E200" s="155"/>
      <c r="F200" s="155"/>
    </row>
    <row r="201" spans="3:6">
      <c r="C201" s="252"/>
      <c r="D201" s="252"/>
      <c r="E201" s="155"/>
      <c r="F201" s="155"/>
    </row>
    <row r="202" spans="3:6">
      <c r="C202" s="252"/>
      <c r="D202" s="252"/>
      <c r="E202" s="155"/>
      <c r="F202" s="155"/>
    </row>
    <row r="203" spans="3:6">
      <c r="C203" s="252"/>
      <c r="D203" s="252"/>
      <c r="E203" s="155"/>
      <c r="F203" s="155"/>
    </row>
    <row r="204" spans="3:6">
      <c r="C204" s="252"/>
      <c r="D204" s="252"/>
      <c r="E204" s="155"/>
      <c r="F204" s="155"/>
    </row>
    <row r="205" spans="3:6">
      <c r="C205" s="252"/>
      <c r="D205" s="252"/>
      <c r="E205" s="155"/>
      <c r="F205" s="155"/>
    </row>
    <row r="206" spans="3:6">
      <c r="C206" s="252"/>
      <c r="D206" s="252"/>
      <c r="E206" s="155"/>
      <c r="F206" s="155"/>
    </row>
    <row r="207" spans="3:6">
      <c r="C207" s="252"/>
      <c r="D207" s="252"/>
      <c r="E207" s="155"/>
      <c r="F207" s="155"/>
    </row>
    <row r="208" spans="3:6">
      <c r="C208" s="252"/>
      <c r="D208" s="252"/>
      <c r="E208" s="155"/>
      <c r="F208" s="155"/>
    </row>
    <row r="209" spans="3:6">
      <c r="C209" s="252"/>
      <c r="D209" s="252"/>
      <c r="E209" s="155"/>
      <c r="F209" s="155"/>
    </row>
    <row r="210" spans="3:6">
      <c r="C210" s="252"/>
      <c r="D210" s="252"/>
      <c r="E210" s="155"/>
      <c r="F210" s="155"/>
    </row>
    <row r="211" spans="3:6">
      <c r="C211" s="252"/>
      <c r="D211" s="252"/>
      <c r="E211" s="155"/>
      <c r="F211" s="155"/>
    </row>
    <row r="212" spans="3:6">
      <c r="C212" s="252"/>
      <c r="D212" s="252"/>
      <c r="E212" s="155"/>
      <c r="F212" s="155"/>
    </row>
    <row r="213" spans="3:6">
      <c r="C213" s="252"/>
      <c r="D213" s="252"/>
      <c r="E213" s="155"/>
      <c r="F213" s="155"/>
    </row>
    <row r="214" spans="3:6">
      <c r="C214" s="252"/>
      <c r="D214" s="252"/>
      <c r="E214" s="155"/>
      <c r="F214" s="155"/>
    </row>
    <row r="215" spans="3:6">
      <c r="C215" s="252"/>
      <c r="D215" s="252"/>
      <c r="E215" s="155"/>
      <c r="F215" s="155"/>
    </row>
    <row r="216" spans="3:6">
      <c r="C216" s="252"/>
      <c r="D216" s="252"/>
      <c r="E216" s="155"/>
      <c r="F216" s="155"/>
    </row>
    <row r="217" spans="3:6">
      <c r="C217" s="252"/>
      <c r="D217" s="252"/>
      <c r="E217" s="155"/>
      <c r="F217" s="155"/>
    </row>
    <row r="218" spans="3:6">
      <c r="C218" s="252"/>
      <c r="D218" s="252"/>
      <c r="E218" s="155"/>
      <c r="F218" s="155"/>
    </row>
    <row r="219" spans="3:6">
      <c r="C219" s="252"/>
      <c r="D219" s="252"/>
      <c r="E219" s="155"/>
      <c r="F219" s="155"/>
    </row>
    <row r="220" spans="3:6">
      <c r="C220" s="252"/>
      <c r="D220" s="252"/>
      <c r="E220" s="155"/>
      <c r="F220" s="155"/>
    </row>
    <row r="221" spans="3:6">
      <c r="C221" s="252"/>
      <c r="D221" s="252"/>
      <c r="E221" s="155"/>
      <c r="F221" s="155"/>
    </row>
    <row r="222" spans="3:6">
      <c r="C222" s="252"/>
      <c r="D222" s="252"/>
      <c r="E222" s="155"/>
      <c r="F222" s="155"/>
    </row>
    <row r="223" spans="3:6">
      <c r="C223" s="252"/>
      <c r="D223" s="252"/>
      <c r="E223" s="155"/>
      <c r="F223" s="155"/>
    </row>
    <row r="224" spans="3:6">
      <c r="C224" s="252"/>
      <c r="D224" s="252"/>
      <c r="E224" s="155"/>
      <c r="F224" s="155"/>
    </row>
    <row r="225" spans="3:6">
      <c r="C225" s="252"/>
      <c r="D225" s="252"/>
      <c r="E225" s="155"/>
      <c r="F225" s="155"/>
    </row>
    <row r="226" spans="3:6">
      <c r="C226" s="252"/>
      <c r="D226" s="252"/>
      <c r="E226" s="155"/>
      <c r="F226" s="155"/>
    </row>
    <row r="227" spans="3:6">
      <c r="C227" s="252"/>
      <c r="D227" s="252"/>
      <c r="E227" s="155"/>
      <c r="F227" s="155"/>
    </row>
    <row r="228" spans="3:6">
      <c r="C228" s="252"/>
      <c r="D228" s="252"/>
      <c r="E228" s="155"/>
      <c r="F228" s="155"/>
    </row>
    <row r="229" spans="3:6">
      <c r="C229" s="252"/>
      <c r="D229" s="252"/>
      <c r="E229" s="155"/>
      <c r="F229" s="155"/>
    </row>
    <row r="230" spans="3:6">
      <c r="C230" s="252"/>
      <c r="D230" s="252"/>
      <c r="E230" s="155"/>
      <c r="F230" s="155"/>
    </row>
    <row r="231" spans="3:6">
      <c r="C231" s="252"/>
      <c r="D231" s="252"/>
      <c r="E231" s="155"/>
      <c r="F231" s="155"/>
    </row>
    <row r="232" spans="3:6">
      <c r="C232" s="252"/>
      <c r="D232" s="252"/>
      <c r="E232" s="155"/>
      <c r="F232" s="155"/>
    </row>
    <row r="233" spans="3:6">
      <c r="C233" s="252"/>
      <c r="D233" s="252"/>
      <c r="E233" s="155"/>
      <c r="F233" s="155"/>
    </row>
    <row r="234" spans="3:6">
      <c r="C234" s="252"/>
      <c r="D234" s="252"/>
      <c r="E234" s="155"/>
      <c r="F234" s="155"/>
    </row>
    <row r="235" spans="3:6">
      <c r="C235" s="252"/>
      <c r="D235" s="252"/>
      <c r="E235" s="155"/>
      <c r="F235" s="155"/>
    </row>
    <row r="236" spans="3:6">
      <c r="C236" s="252"/>
      <c r="D236" s="252"/>
      <c r="E236" s="155"/>
      <c r="F236" s="155"/>
    </row>
    <row r="237" spans="3:6">
      <c r="C237" s="252"/>
      <c r="D237" s="252"/>
      <c r="E237" s="155"/>
      <c r="F237" s="155"/>
    </row>
    <row r="238" spans="3:6">
      <c r="C238" s="252"/>
      <c r="D238" s="252"/>
      <c r="E238" s="155"/>
      <c r="F238" s="155"/>
    </row>
    <row r="239" spans="3:6">
      <c r="C239" s="252"/>
      <c r="D239" s="252"/>
      <c r="E239" s="155"/>
      <c r="F239" s="155"/>
    </row>
    <row r="240" spans="3:6">
      <c r="C240" s="252"/>
      <c r="D240" s="252"/>
      <c r="E240" s="155"/>
      <c r="F240" s="155"/>
    </row>
    <row r="241" spans="3:6">
      <c r="C241" s="252"/>
      <c r="D241" s="252"/>
      <c r="E241" s="155"/>
      <c r="F241" s="155"/>
    </row>
    <row r="242" spans="3:6">
      <c r="C242" s="252"/>
      <c r="D242" s="252"/>
      <c r="E242" s="155"/>
      <c r="F242" s="155"/>
    </row>
    <row r="243" spans="3:6">
      <c r="C243" s="252"/>
      <c r="D243" s="252"/>
      <c r="E243" s="155"/>
      <c r="F243" s="155"/>
    </row>
    <row r="244" spans="3:6">
      <c r="C244" s="252"/>
      <c r="D244" s="252"/>
      <c r="E244" s="155"/>
      <c r="F244" s="155"/>
    </row>
    <row r="245" spans="3:6">
      <c r="C245" s="252"/>
      <c r="D245" s="252"/>
      <c r="E245" s="155"/>
      <c r="F245" s="155"/>
    </row>
    <row r="246" spans="3:6">
      <c r="C246" s="252"/>
      <c r="D246" s="252"/>
      <c r="E246" s="155"/>
      <c r="F246" s="155"/>
    </row>
    <row r="247" spans="3:6">
      <c r="C247" s="252"/>
      <c r="D247" s="252"/>
      <c r="E247" s="155"/>
      <c r="F247" s="155"/>
    </row>
    <row r="248" spans="3:6">
      <c r="C248" s="252"/>
      <c r="D248" s="252"/>
      <c r="E248" s="155"/>
      <c r="F248" s="155"/>
    </row>
    <row r="249" spans="3:6">
      <c r="C249" s="252"/>
      <c r="D249" s="252"/>
      <c r="E249" s="155"/>
      <c r="F249" s="155"/>
    </row>
    <row r="250" spans="3:6">
      <c r="C250" s="252"/>
      <c r="D250" s="252"/>
      <c r="E250" s="155"/>
      <c r="F250" s="155"/>
    </row>
    <row r="251" spans="3:6">
      <c r="C251" s="252"/>
      <c r="D251" s="252"/>
      <c r="E251" s="155"/>
      <c r="F251" s="155"/>
    </row>
    <row r="252" spans="3:6">
      <c r="C252" s="252"/>
      <c r="D252" s="252"/>
      <c r="E252" s="155"/>
      <c r="F252" s="155"/>
    </row>
    <row r="253" spans="3:6">
      <c r="C253" s="252"/>
      <c r="D253" s="252"/>
      <c r="E253" s="155"/>
      <c r="F253" s="155"/>
    </row>
    <row r="254" spans="3:6">
      <c r="C254" s="252"/>
      <c r="D254" s="252"/>
      <c r="E254" s="155"/>
      <c r="F254" s="155"/>
    </row>
    <row r="255" spans="3:6">
      <c r="C255" s="252"/>
      <c r="D255" s="252"/>
      <c r="E255" s="155"/>
      <c r="F255" s="155"/>
    </row>
    <row r="256" spans="3:6">
      <c r="C256" s="252"/>
      <c r="D256" s="252"/>
      <c r="E256" s="155"/>
      <c r="F256" s="155"/>
    </row>
    <row r="257" spans="3:6">
      <c r="C257" s="252"/>
      <c r="D257" s="252"/>
      <c r="E257" s="155"/>
      <c r="F257" s="155"/>
    </row>
    <row r="258" spans="3:6">
      <c r="C258" s="252"/>
      <c r="D258" s="252"/>
      <c r="E258" s="155"/>
      <c r="F258" s="155"/>
    </row>
    <row r="259" spans="3:6">
      <c r="C259" s="252"/>
      <c r="D259" s="252"/>
      <c r="E259" s="155"/>
      <c r="F259" s="155"/>
    </row>
    <row r="260" spans="3:6">
      <c r="C260" s="252"/>
      <c r="D260" s="252"/>
      <c r="E260" s="155"/>
      <c r="F260" s="155"/>
    </row>
    <row r="261" spans="3:6">
      <c r="C261" s="252"/>
      <c r="D261" s="252"/>
      <c r="E261" s="155"/>
      <c r="F261" s="155"/>
    </row>
    <row r="262" spans="3:6">
      <c r="C262" s="252"/>
      <c r="D262" s="252"/>
      <c r="E262" s="155"/>
      <c r="F262" s="155"/>
    </row>
    <row r="263" spans="3:6">
      <c r="C263" s="252"/>
      <c r="D263" s="252"/>
      <c r="E263" s="155"/>
      <c r="F263" s="155"/>
    </row>
    <row r="264" spans="3:6">
      <c r="C264" s="252"/>
      <c r="D264" s="252"/>
      <c r="E264" s="155"/>
      <c r="F264" s="155"/>
    </row>
    <row r="265" spans="3:6">
      <c r="C265" s="252"/>
      <c r="D265" s="252"/>
      <c r="E265" s="155"/>
      <c r="F265" s="155"/>
    </row>
    <row r="266" spans="3:6">
      <c r="C266" s="252"/>
      <c r="D266" s="252"/>
      <c r="E266" s="155"/>
      <c r="F266" s="155"/>
    </row>
    <row r="267" spans="3:6">
      <c r="C267" s="252"/>
      <c r="D267" s="252"/>
      <c r="E267" s="155"/>
      <c r="F267" s="155"/>
    </row>
    <row r="268" spans="3:6">
      <c r="C268" s="252"/>
      <c r="D268" s="252"/>
      <c r="E268" s="155"/>
      <c r="F268" s="155"/>
    </row>
    <row r="269" spans="3:6">
      <c r="C269" s="252"/>
      <c r="D269" s="252"/>
      <c r="E269" s="155"/>
      <c r="F269" s="155"/>
    </row>
    <row r="270" spans="3:6">
      <c r="C270" s="252"/>
      <c r="D270" s="252"/>
      <c r="E270" s="155"/>
      <c r="F270" s="155"/>
    </row>
    <row r="271" spans="3:6">
      <c r="C271" s="252"/>
      <c r="D271" s="252"/>
      <c r="E271" s="155"/>
      <c r="F271" s="155"/>
    </row>
    <row r="272" spans="3:6">
      <c r="C272" s="252"/>
      <c r="D272" s="252"/>
      <c r="E272" s="155"/>
      <c r="F272" s="155"/>
    </row>
    <row r="273" spans="3:6">
      <c r="C273" s="252"/>
      <c r="D273" s="252"/>
      <c r="E273" s="155"/>
      <c r="F273" s="155"/>
    </row>
    <row r="274" spans="3:6">
      <c r="C274" s="252"/>
      <c r="D274" s="252"/>
      <c r="E274" s="155"/>
      <c r="F274" s="155"/>
    </row>
    <row r="275" spans="3:6">
      <c r="C275" s="252"/>
      <c r="D275" s="252"/>
      <c r="E275" s="155"/>
      <c r="F275" s="155"/>
    </row>
    <row r="276" spans="3:6">
      <c r="C276" s="252"/>
      <c r="D276" s="252"/>
      <c r="E276" s="155"/>
      <c r="F276" s="155"/>
    </row>
    <row r="277" spans="3:6">
      <c r="C277" s="252"/>
      <c r="D277" s="252"/>
      <c r="E277" s="155"/>
      <c r="F277" s="155"/>
    </row>
    <row r="278" spans="3:6">
      <c r="C278" s="252"/>
      <c r="D278" s="252"/>
      <c r="E278" s="155"/>
      <c r="F278" s="155"/>
    </row>
    <row r="279" spans="3:6">
      <c r="C279" s="252"/>
      <c r="D279" s="252"/>
      <c r="E279" s="155"/>
      <c r="F279" s="155"/>
    </row>
    <row r="280" spans="3:6">
      <c r="C280" s="252"/>
      <c r="D280" s="252"/>
      <c r="E280" s="155"/>
      <c r="F280" s="155"/>
    </row>
    <row r="281" spans="3:6">
      <c r="C281" s="252"/>
      <c r="D281" s="252"/>
      <c r="E281" s="155"/>
      <c r="F281" s="155"/>
    </row>
    <row r="282" spans="3:6">
      <c r="C282" s="252"/>
      <c r="D282" s="252"/>
      <c r="E282" s="155"/>
      <c r="F282" s="155"/>
    </row>
    <row r="283" spans="3:6">
      <c r="C283" s="252"/>
      <c r="D283" s="252"/>
      <c r="E283" s="155"/>
      <c r="F283" s="155"/>
    </row>
    <row r="284" spans="3:6">
      <c r="C284" s="252"/>
      <c r="D284" s="252"/>
      <c r="E284" s="155"/>
      <c r="F284" s="155"/>
    </row>
    <row r="285" spans="3:6">
      <c r="C285" s="252"/>
      <c r="D285" s="252"/>
      <c r="E285" s="155"/>
      <c r="F285" s="155"/>
    </row>
    <row r="286" spans="3:6">
      <c r="C286" s="252"/>
      <c r="D286" s="252"/>
      <c r="E286" s="155"/>
      <c r="F286" s="155"/>
    </row>
    <row r="287" spans="3:6">
      <c r="C287" s="252"/>
      <c r="D287" s="252"/>
      <c r="E287" s="155"/>
      <c r="F287" s="155"/>
    </row>
    <row r="288" spans="3:6">
      <c r="C288" s="252"/>
      <c r="D288" s="252"/>
      <c r="E288" s="155"/>
      <c r="F288" s="155"/>
    </row>
    <row r="289" spans="3:6">
      <c r="C289" s="252"/>
      <c r="D289" s="252"/>
      <c r="E289" s="155"/>
      <c r="F289" s="155"/>
    </row>
    <row r="290" spans="3:6">
      <c r="C290" s="252"/>
      <c r="D290" s="252"/>
      <c r="E290" s="155"/>
      <c r="F290" s="155"/>
    </row>
    <row r="291" spans="3:6">
      <c r="C291" s="252"/>
      <c r="D291" s="252"/>
      <c r="E291" s="155"/>
      <c r="F291" s="155"/>
    </row>
    <row r="292" spans="3:6">
      <c r="C292" s="252"/>
      <c r="D292" s="252"/>
      <c r="E292" s="155"/>
      <c r="F292" s="155"/>
    </row>
    <row r="293" spans="3:6">
      <c r="C293" s="252"/>
      <c r="D293" s="252"/>
      <c r="E293" s="155"/>
      <c r="F293" s="155"/>
    </row>
    <row r="294" spans="3:6">
      <c r="C294" s="252"/>
      <c r="D294" s="252"/>
      <c r="E294" s="155"/>
      <c r="F294" s="155"/>
    </row>
    <row r="295" spans="3:6">
      <c r="C295" s="252"/>
      <c r="D295" s="252"/>
      <c r="E295" s="155"/>
      <c r="F295" s="155"/>
    </row>
    <row r="296" spans="3:6">
      <c r="C296" s="252"/>
      <c r="D296" s="252"/>
      <c r="E296" s="155"/>
      <c r="F296" s="155"/>
    </row>
    <row r="297" spans="3:6">
      <c r="C297" s="252"/>
      <c r="D297" s="252"/>
      <c r="E297" s="155"/>
      <c r="F297" s="155"/>
    </row>
    <row r="298" spans="3:6">
      <c r="C298" s="252"/>
      <c r="D298" s="252"/>
      <c r="E298" s="155"/>
      <c r="F298" s="155"/>
    </row>
    <row r="299" spans="3:6">
      <c r="C299" s="252"/>
      <c r="D299" s="252"/>
      <c r="E299" s="155"/>
      <c r="F299" s="155"/>
    </row>
    <row r="300" spans="3:6">
      <c r="C300" s="252"/>
      <c r="D300" s="252"/>
      <c r="E300" s="155"/>
      <c r="F300" s="155"/>
    </row>
    <row r="301" spans="3:6">
      <c r="C301" s="252"/>
      <c r="D301" s="252"/>
      <c r="E301" s="155"/>
      <c r="F301" s="155"/>
    </row>
    <row r="302" spans="3:6">
      <c r="C302" s="252"/>
      <c r="D302" s="252"/>
      <c r="E302" s="155"/>
      <c r="F302" s="155"/>
    </row>
    <row r="303" spans="3:6">
      <c r="C303" s="252"/>
      <c r="D303" s="252"/>
      <c r="E303" s="155"/>
      <c r="F303" s="155"/>
    </row>
    <row r="304" spans="3:6">
      <c r="C304" s="252"/>
      <c r="D304" s="252"/>
      <c r="E304" s="155"/>
      <c r="F304" s="155"/>
    </row>
    <row r="305" spans="3:6">
      <c r="C305" s="252"/>
      <c r="D305" s="252"/>
      <c r="E305" s="155"/>
      <c r="F305" s="155"/>
    </row>
    <row r="306" spans="3:6">
      <c r="C306" s="252"/>
      <c r="D306" s="252"/>
      <c r="E306" s="155"/>
      <c r="F306" s="155"/>
    </row>
    <row r="307" spans="3:6">
      <c r="C307" s="252"/>
      <c r="D307" s="252"/>
      <c r="E307" s="155"/>
      <c r="F307" s="155"/>
    </row>
    <row r="308" spans="3:6">
      <c r="C308" s="252"/>
      <c r="D308" s="252"/>
      <c r="E308" s="155"/>
      <c r="F308" s="155"/>
    </row>
    <row r="309" spans="3:6">
      <c r="C309" s="252"/>
      <c r="D309" s="252"/>
      <c r="E309" s="155"/>
      <c r="F309" s="155"/>
    </row>
    <row r="310" spans="3:6">
      <c r="C310" s="252"/>
      <c r="D310" s="252"/>
      <c r="E310" s="155"/>
      <c r="F310" s="155"/>
    </row>
    <row r="311" spans="3:6">
      <c r="C311" s="252"/>
      <c r="D311" s="252"/>
      <c r="E311" s="155"/>
      <c r="F311" s="155"/>
    </row>
    <row r="312" spans="3:6">
      <c r="C312" s="252"/>
      <c r="D312" s="252"/>
      <c r="E312" s="155"/>
      <c r="F312" s="155"/>
    </row>
    <row r="313" spans="3:6">
      <c r="C313" s="252"/>
      <c r="D313" s="252"/>
      <c r="E313" s="155"/>
      <c r="F313" s="155"/>
    </row>
    <row r="314" spans="3:6">
      <c r="C314" s="252"/>
      <c r="D314" s="252"/>
      <c r="E314" s="155"/>
      <c r="F314" s="155"/>
    </row>
    <row r="315" spans="3:6">
      <c r="C315" s="252"/>
      <c r="D315" s="252"/>
      <c r="E315" s="155"/>
      <c r="F315" s="155"/>
    </row>
    <row r="316" spans="3:6">
      <c r="C316" s="252"/>
      <c r="D316" s="252"/>
      <c r="E316" s="155"/>
      <c r="F316" s="155"/>
    </row>
    <row r="317" spans="3:6">
      <c r="C317" s="252"/>
      <c r="D317" s="252"/>
      <c r="E317" s="155"/>
      <c r="F317" s="155"/>
    </row>
    <row r="318" spans="3:6">
      <c r="C318" s="252"/>
      <c r="D318" s="252"/>
      <c r="E318" s="155"/>
      <c r="F318" s="155"/>
    </row>
    <row r="319" spans="3:6">
      <c r="C319" s="252"/>
      <c r="D319" s="252"/>
      <c r="E319" s="155"/>
      <c r="F319" s="155"/>
    </row>
    <row r="320" spans="3:6">
      <c r="C320" s="252"/>
      <c r="D320" s="252"/>
      <c r="E320" s="155"/>
      <c r="F320" s="155"/>
    </row>
    <row r="321" spans="3:6">
      <c r="C321" s="252"/>
      <c r="D321" s="252"/>
      <c r="E321" s="155"/>
      <c r="F321" s="155"/>
    </row>
    <row r="322" spans="3:6">
      <c r="C322" s="252"/>
      <c r="D322" s="252"/>
      <c r="E322" s="155"/>
      <c r="F322" s="155"/>
    </row>
    <row r="323" spans="3:6">
      <c r="C323" s="252"/>
      <c r="D323" s="252"/>
      <c r="E323" s="155"/>
      <c r="F323" s="155"/>
    </row>
    <row r="324" spans="3:6">
      <c r="C324" s="252"/>
      <c r="D324" s="252"/>
      <c r="E324" s="155"/>
      <c r="F324" s="155"/>
    </row>
    <row r="325" spans="3:6">
      <c r="C325" s="252"/>
      <c r="D325" s="252"/>
      <c r="E325" s="155"/>
      <c r="F325" s="155"/>
    </row>
    <row r="326" spans="3:6">
      <c r="C326" s="252"/>
      <c r="D326" s="252"/>
      <c r="E326" s="155"/>
      <c r="F326" s="155"/>
    </row>
    <row r="327" spans="3:6">
      <c r="C327" s="252"/>
      <c r="D327" s="252"/>
      <c r="E327" s="155"/>
      <c r="F327" s="155"/>
    </row>
    <row r="328" spans="3:6">
      <c r="C328" s="252"/>
      <c r="D328" s="252"/>
      <c r="E328" s="155"/>
      <c r="F328" s="155"/>
    </row>
    <row r="329" spans="3:6">
      <c r="C329" s="252"/>
      <c r="D329" s="252"/>
      <c r="E329" s="155"/>
      <c r="F329" s="155"/>
    </row>
    <row r="330" spans="3:6">
      <c r="C330" s="252"/>
      <c r="D330" s="252"/>
      <c r="E330" s="155"/>
      <c r="F330" s="155"/>
    </row>
    <row r="331" spans="3:6">
      <c r="C331" s="252"/>
      <c r="D331" s="252"/>
      <c r="E331" s="155"/>
      <c r="F331" s="155"/>
    </row>
    <row r="332" spans="3:6">
      <c r="C332" s="252"/>
      <c r="D332" s="252"/>
      <c r="E332" s="155"/>
      <c r="F332" s="155"/>
    </row>
    <row r="333" spans="3:6">
      <c r="C333" s="252"/>
      <c r="D333" s="252"/>
      <c r="E333" s="155"/>
      <c r="F333" s="155"/>
    </row>
    <row r="334" spans="3:6">
      <c r="C334" s="252"/>
      <c r="D334" s="252"/>
      <c r="E334" s="155"/>
      <c r="F334" s="155"/>
    </row>
    <row r="335" spans="3:6">
      <c r="C335" s="252"/>
      <c r="D335" s="252"/>
      <c r="E335" s="155"/>
      <c r="F335" s="155"/>
    </row>
    <row r="336" spans="3:6">
      <c r="C336" s="252"/>
      <c r="D336" s="252"/>
      <c r="E336" s="155"/>
      <c r="F336" s="155"/>
    </row>
    <row r="337" spans="3:6">
      <c r="C337" s="252"/>
      <c r="D337" s="252"/>
      <c r="E337" s="155"/>
      <c r="F337" s="155"/>
    </row>
    <row r="338" spans="3:6">
      <c r="C338" s="252"/>
      <c r="D338" s="252"/>
      <c r="E338" s="155"/>
      <c r="F338" s="155"/>
    </row>
    <row r="339" spans="3:6">
      <c r="C339" s="252"/>
      <c r="D339" s="252"/>
      <c r="E339" s="155"/>
      <c r="F339" s="155"/>
    </row>
    <row r="340" spans="3:6">
      <c r="C340" s="252"/>
      <c r="D340" s="252"/>
      <c r="E340" s="155"/>
      <c r="F340" s="155"/>
    </row>
    <row r="341" spans="3:6">
      <c r="C341" s="252"/>
      <c r="D341" s="252"/>
      <c r="E341" s="155"/>
      <c r="F341" s="155"/>
    </row>
    <row r="342" spans="3:6">
      <c r="C342" s="252"/>
      <c r="D342" s="252"/>
      <c r="E342" s="155"/>
      <c r="F342" s="155"/>
    </row>
    <row r="343" spans="3:6">
      <c r="C343" s="252"/>
      <c r="D343" s="252"/>
      <c r="E343" s="155"/>
      <c r="F343" s="155"/>
    </row>
    <row r="344" spans="3:6">
      <c r="C344" s="252"/>
      <c r="D344" s="252"/>
      <c r="E344" s="155"/>
      <c r="F344" s="155"/>
    </row>
    <row r="345" spans="3:6">
      <c r="C345" s="252"/>
      <c r="D345" s="252"/>
      <c r="E345" s="155"/>
      <c r="F345" s="155"/>
    </row>
    <row r="346" spans="3:6">
      <c r="C346" s="252"/>
      <c r="D346" s="252"/>
      <c r="E346" s="155"/>
      <c r="F346" s="155"/>
    </row>
    <row r="347" spans="3:6">
      <c r="C347" s="252"/>
      <c r="D347" s="252"/>
      <c r="E347" s="155"/>
      <c r="F347" s="155"/>
    </row>
    <row r="348" spans="3:6">
      <c r="C348" s="252"/>
      <c r="D348" s="252"/>
      <c r="E348" s="155"/>
      <c r="F348" s="155"/>
    </row>
    <row r="349" spans="3:6">
      <c r="C349" s="252"/>
      <c r="D349" s="252"/>
      <c r="E349" s="155"/>
      <c r="F349" s="155"/>
    </row>
    <row r="350" spans="3:6">
      <c r="C350" s="252"/>
      <c r="D350" s="252"/>
      <c r="E350" s="155"/>
      <c r="F350" s="155"/>
    </row>
    <row r="351" spans="3:6">
      <c r="C351" s="252"/>
      <c r="D351" s="252"/>
      <c r="E351" s="155"/>
      <c r="F351" s="155"/>
    </row>
    <row r="352" spans="3:6">
      <c r="C352" s="252"/>
      <c r="D352" s="252"/>
      <c r="E352" s="155"/>
      <c r="F352" s="155"/>
    </row>
    <row r="353" spans="3:6">
      <c r="C353" s="252"/>
      <c r="D353" s="252"/>
      <c r="E353" s="155"/>
      <c r="F353" s="155"/>
    </row>
    <row r="354" spans="3:6">
      <c r="C354" s="252"/>
      <c r="D354" s="252"/>
      <c r="E354" s="155"/>
      <c r="F354" s="155"/>
    </row>
    <row r="355" spans="3:6">
      <c r="C355" s="252"/>
      <c r="D355" s="252"/>
      <c r="E355" s="155"/>
      <c r="F355" s="155"/>
    </row>
    <row r="356" spans="3:6">
      <c r="C356" s="252"/>
      <c r="D356" s="252"/>
      <c r="E356" s="155"/>
      <c r="F356" s="155"/>
    </row>
    <row r="357" spans="3:6">
      <c r="C357" s="252"/>
      <c r="D357" s="252"/>
      <c r="E357" s="155"/>
      <c r="F357" s="155"/>
    </row>
    <row r="358" spans="3:6">
      <c r="C358" s="252"/>
      <c r="D358" s="252"/>
      <c r="E358" s="155"/>
      <c r="F358" s="155"/>
    </row>
    <row r="359" spans="3:6">
      <c r="C359" s="252"/>
      <c r="D359" s="252"/>
      <c r="E359" s="155"/>
      <c r="F359" s="155"/>
    </row>
    <row r="360" spans="3:6">
      <c r="C360" s="252"/>
      <c r="D360" s="252"/>
      <c r="E360" s="155"/>
      <c r="F360" s="155"/>
    </row>
    <row r="361" spans="3:6">
      <c r="C361" s="252"/>
      <c r="D361" s="252"/>
      <c r="E361" s="155"/>
      <c r="F361" s="155"/>
    </row>
    <row r="362" spans="3:6">
      <c r="C362" s="252"/>
      <c r="D362" s="252"/>
      <c r="E362" s="155"/>
      <c r="F362" s="155"/>
    </row>
    <row r="363" spans="3:6">
      <c r="C363" s="252"/>
      <c r="D363" s="252"/>
      <c r="E363" s="155"/>
      <c r="F363" s="155"/>
    </row>
    <row r="364" spans="3:6">
      <c r="C364" s="252"/>
      <c r="D364" s="252"/>
      <c r="E364" s="155"/>
      <c r="F364" s="155"/>
    </row>
    <row r="365" spans="3:6">
      <c r="C365" s="252"/>
      <c r="D365" s="252"/>
      <c r="E365" s="155"/>
      <c r="F365" s="155"/>
    </row>
    <row r="366" spans="3:6">
      <c r="C366" s="252"/>
      <c r="D366" s="252"/>
      <c r="E366" s="155"/>
      <c r="F366" s="155"/>
    </row>
    <row r="367" spans="3:6">
      <c r="C367" s="252"/>
      <c r="D367" s="252"/>
      <c r="E367" s="155"/>
      <c r="F367" s="155"/>
    </row>
    <row r="368" spans="3:6">
      <c r="C368" s="252"/>
      <c r="D368" s="252"/>
      <c r="E368" s="155"/>
      <c r="F368" s="155"/>
    </row>
    <row r="369" spans="3:6">
      <c r="C369" s="252"/>
      <c r="D369" s="252"/>
      <c r="E369" s="155"/>
      <c r="F369" s="155"/>
    </row>
    <row r="370" spans="3:6">
      <c r="C370" s="252"/>
      <c r="D370" s="252"/>
      <c r="E370" s="155"/>
      <c r="F370" s="155"/>
    </row>
    <row r="371" spans="3:6">
      <c r="C371" s="252"/>
      <c r="D371" s="252"/>
      <c r="E371" s="155"/>
      <c r="F371" s="155"/>
    </row>
    <row r="372" spans="3:6">
      <c r="C372" s="252"/>
      <c r="D372" s="252"/>
      <c r="E372" s="155"/>
      <c r="F372" s="155"/>
    </row>
    <row r="373" spans="3:6">
      <c r="C373" s="252"/>
      <c r="D373" s="252"/>
      <c r="E373" s="155"/>
      <c r="F373" s="155"/>
    </row>
    <row r="374" spans="3:6">
      <c r="C374" s="252"/>
      <c r="D374" s="252"/>
      <c r="E374" s="155"/>
      <c r="F374" s="155"/>
    </row>
    <row r="375" spans="3:6">
      <c r="C375" s="252"/>
      <c r="D375" s="252"/>
      <c r="E375" s="155"/>
      <c r="F375" s="155"/>
    </row>
    <row r="376" spans="3:6">
      <c r="C376" s="252"/>
      <c r="D376" s="252"/>
      <c r="E376" s="155"/>
      <c r="F376" s="155"/>
    </row>
    <row r="377" spans="3:6">
      <c r="C377" s="252"/>
      <c r="D377" s="252"/>
      <c r="E377" s="155"/>
      <c r="F377" s="155"/>
    </row>
    <row r="378" spans="3:6">
      <c r="C378" s="252"/>
      <c r="D378" s="252"/>
      <c r="E378" s="155"/>
      <c r="F378" s="155"/>
    </row>
    <row r="379" spans="3:6">
      <c r="C379" s="252"/>
      <c r="D379" s="252"/>
      <c r="E379" s="155"/>
      <c r="F379" s="155"/>
    </row>
    <row r="380" spans="3:6">
      <c r="C380" s="252"/>
      <c r="D380" s="252"/>
      <c r="E380" s="155"/>
      <c r="F380" s="155"/>
    </row>
    <row r="381" spans="3:6">
      <c r="C381" s="252"/>
      <c r="D381" s="252"/>
      <c r="E381" s="155"/>
      <c r="F381" s="155"/>
    </row>
    <row r="382" spans="3:6">
      <c r="C382" s="252"/>
      <c r="D382" s="252"/>
      <c r="E382" s="155"/>
      <c r="F382" s="155"/>
    </row>
    <row r="383" spans="3:6">
      <c r="C383" s="252"/>
      <c r="D383" s="252"/>
      <c r="E383" s="155"/>
      <c r="F383" s="155"/>
    </row>
    <row r="384" spans="3:6">
      <c r="C384" s="252"/>
      <c r="D384" s="252"/>
      <c r="E384" s="155"/>
      <c r="F384" s="155"/>
    </row>
    <row r="385" spans="3:6">
      <c r="C385" s="252"/>
      <c r="D385" s="252"/>
      <c r="E385" s="155"/>
      <c r="F385" s="155"/>
    </row>
    <row r="386" spans="3:6">
      <c r="C386" s="252"/>
      <c r="D386" s="252"/>
      <c r="E386" s="155"/>
      <c r="F386" s="155"/>
    </row>
    <row r="387" spans="3:6">
      <c r="C387" s="252"/>
      <c r="D387" s="252"/>
      <c r="E387" s="155"/>
      <c r="F387" s="155"/>
    </row>
    <row r="388" spans="3:6">
      <c r="C388" s="252"/>
      <c r="D388" s="252"/>
      <c r="E388" s="155"/>
      <c r="F388" s="155"/>
    </row>
    <row r="389" spans="3:6">
      <c r="C389" s="252"/>
      <c r="D389" s="252"/>
      <c r="E389" s="155"/>
      <c r="F389" s="155"/>
    </row>
    <row r="390" spans="3:6">
      <c r="C390" s="252"/>
      <c r="D390" s="252"/>
      <c r="E390" s="155"/>
      <c r="F390" s="155"/>
    </row>
    <row r="391" spans="3:6">
      <c r="C391" s="252"/>
      <c r="D391" s="252"/>
      <c r="E391" s="155"/>
      <c r="F391" s="155"/>
    </row>
    <row r="392" spans="3:6">
      <c r="C392" s="252"/>
      <c r="D392" s="252"/>
      <c r="E392" s="155"/>
      <c r="F392" s="155"/>
    </row>
    <row r="393" spans="3:6">
      <c r="C393" s="252"/>
      <c r="D393" s="252"/>
      <c r="E393" s="155"/>
      <c r="F393" s="155"/>
    </row>
    <row r="394" spans="3:6">
      <c r="C394" s="252"/>
      <c r="D394" s="252"/>
      <c r="E394" s="155"/>
      <c r="F394" s="155"/>
    </row>
    <row r="395" spans="3:6">
      <c r="C395" s="252"/>
      <c r="D395" s="252"/>
      <c r="E395" s="155"/>
      <c r="F395" s="155"/>
    </row>
    <row r="396" spans="3:6">
      <c r="C396" s="252"/>
      <c r="D396" s="252"/>
      <c r="E396" s="155"/>
      <c r="F396" s="155"/>
    </row>
    <row r="397" spans="3:6">
      <c r="C397" s="252"/>
      <c r="D397" s="252"/>
      <c r="E397" s="155"/>
      <c r="F397" s="155"/>
    </row>
    <row r="398" spans="3:6">
      <c r="C398" s="252"/>
      <c r="D398" s="252"/>
      <c r="E398" s="155"/>
      <c r="F398" s="155"/>
    </row>
    <row r="399" spans="3:6">
      <c r="C399" s="252"/>
      <c r="D399" s="252"/>
      <c r="E399" s="155"/>
      <c r="F399" s="155"/>
    </row>
    <row r="400" spans="3:6">
      <c r="C400" s="252"/>
      <c r="D400" s="252"/>
      <c r="E400" s="155"/>
      <c r="F400" s="155"/>
    </row>
    <row r="401" spans="3:6">
      <c r="C401" s="252"/>
      <c r="D401" s="252"/>
      <c r="E401" s="155"/>
      <c r="F401" s="155"/>
    </row>
    <row r="402" spans="3:6">
      <c r="C402" s="252"/>
      <c r="D402" s="252"/>
      <c r="E402" s="155"/>
      <c r="F402" s="155"/>
    </row>
    <row r="403" spans="3:6">
      <c r="C403" s="252"/>
      <c r="D403" s="252"/>
      <c r="E403" s="155"/>
      <c r="F403" s="155"/>
    </row>
    <row r="404" spans="3:6">
      <c r="C404" s="252"/>
      <c r="D404" s="252"/>
      <c r="E404" s="155"/>
      <c r="F404" s="155"/>
    </row>
    <row r="405" spans="3:6">
      <c r="C405" s="252"/>
      <c r="D405" s="252"/>
      <c r="E405" s="155"/>
      <c r="F405" s="155"/>
    </row>
    <row r="406" spans="3:6">
      <c r="C406" s="252"/>
      <c r="D406" s="252"/>
      <c r="E406" s="155"/>
      <c r="F406" s="155"/>
    </row>
    <row r="407" spans="3:6">
      <c r="C407" s="252"/>
      <c r="D407" s="252"/>
      <c r="E407" s="155"/>
      <c r="F407" s="155"/>
    </row>
    <row r="408" spans="3:6">
      <c r="C408" s="252"/>
      <c r="D408" s="252"/>
      <c r="E408" s="155"/>
      <c r="F408" s="155"/>
    </row>
    <row r="409" spans="3:6">
      <c r="C409" s="252"/>
      <c r="D409" s="252"/>
      <c r="E409" s="155"/>
      <c r="F409" s="155"/>
    </row>
    <row r="410" spans="3:6">
      <c r="C410" s="252"/>
      <c r="D410" s="252"/>
      <c r="E410" s="155"/>
      <c r="F410" s="155"/>
    </row>
    <row r="411" spans="3:6">
      <c r="C411" s="252"/>
      <c r="D411" s="252"/>
      <c r="E411" s="155"/>
      <c r="F411" s="155"/>
    </row>
    <row r="412" spans="3:6">
      <c r="C412" s="252"/>
      <c r="D412" s="252"/>
      <c r="E412" s="155"/>
      <c r="F412" s="155"/>
    </row>
    <row r="413" spans="3:6">
      <c r="C413" s="252"/>
      <c r="D413" s="252"/>
      <c r="E413" s="155"/>
      <c r="F413" s="155"/>
    </row>
    <row r="414" spans="3:6">
      <c r="C414" s="252"/>
      <c r="D414" s="252"/>
      <c r="E414" s="155"/>
      <c r="F414" s="155"/>
    </row>
    <row r="415" spans="3:6">
      <c r="C415" s="252"/>
      <c r="D415" s="252"/>
      <c r="E415" s="155"/>
      <c r="F415" s="155"/>
    </row>
    <row r="416" spans="3:6">
      <c r="C416" s="252"/>
      <c r="D416" s="252"/>
      <c r="E416" s="155"/>
      <c r="F416" s="155"/>
    </row>
    <row r="417" spans="3:6">
      <c r="C417" s="252"/>
      <c r="D417" s="252"/>
      <c r="E417" s="155"/>
      <c r="F417" s="155"/>
    </row>
    <row r="418" spans="3:6">
      <c r="C418" s="252"/>
      <c r="D418" s="252"/>
      <c r="E418" s="155"/>
      <c r="F418" s="155"/>
    </row>
    <row r="419" spans="3:6">
      <c r="C419" s="252"/>
      <c r="D419" s="252"/>
      <c r="E419" s="155"/>
      <c r="F419" s="155"/>
    </row>
    <row r="420" spans="3:6">
      <c r="C420" s="252"/>
      <c r="D420" s="252"/>
      <c r="E420" s="155"/>
      <c r="F420" s="155"/>
    </row>
    <row r="421" spans="3:6">
      <c r="C421" s="252"/>
      <c r="D421" s="252"/>
      <c r="E421" s="155"/>
      <c r="F421" s="155"/>
    </row>
    <row r="422" spans="3:6">
      <c r="C422" s="252"/>
      <c r="D422" s="252"/>
      <c r="E422" s="155"/>
      <c r="F422" s="155"/>
    </row>
    <row r="423" spans="3:6">
      <c r="C423" s="252"/>
      <c r="D423" s="252"/>
      <c r="E423" s="155"/>
      <c r="F423" s="155"/>
    </row>
    <row r="424" spans="3:6">
      <c r="C424" s="252"/>
      <c r="D424" s="252"/>
      <c r="E424" s="155"/>
      <c r="F424" s="155"/>
    </row>
    <row r="425" spans="3:6">
      <c r="C425" s="252"/>
      <c r="D425" s="252"/>
      <c r="E425" s="155"/>
      <c r="F425" s="155"/>
    </row>
    <row r="426" spans="3:6">
      <c r="C426" s="252"/>
      <c r="D426" s="252"/>
      <c r="E426" s="155"/>
      <c r="F426" s="155"/>
    </row>
    <row r="427" spans="3:6">
      <c r="C427" s="252"/>
      <c r="D427" s="252"/>
      <c r="E427" s="155"/>
      <c r="F427" s="155"/>
    </row>
    <row r="428" spans="3:6">
      <c r="C428" s="252"/>
      <c r="D428" s="252"/>
      <c r="E428" s="155"/>
      <c r="F428" s="155"/>
    </row>
    <row r="429" spans="3:6">
      <c r="C429" s="252"/>
      <c r="D429" s="252"/>
      <c r="E429" s="155"/>
      <c r="F429" s="155"/>
    </row>
    <row r="430" spans="3:6">
      <c r="C430" s="252"/>
      <c r="D430" s="252"/>
      <c r="E430" s="155"/>
      <c r="F430" s="155"/>
    </row>
    <row r="431" spans="3:6">
      <c r="C431" s="252"/>
      <c r="D431" s="252"/>
      <c r="E431" s="155"/>
      <c r="F431" s="155"/>
    </row>
    <row r="432" spans="3:6">
      <c r="C432" s="252"/>
      <c r="D432" s="252"/>
      <c r="E432" s="155"/>
      <c r="F432" s="155"/>
    </row>
    <row r="433" spans="3:6">
      <c r="C433" s="252"/>
      <c r="D433" s="252"/>
      <c r="E433" s="155"/>
      <c r="F433" s="155"/>
    </row>
    <row r="434" spans="3:6">
      <c r="C434" s="252"/>
      <c r="D434" s="252"/>
      <c r="E434" s="155"/>
      <c r="F434" s="155"/>
    </row>
    <row r="435" spans="3:6">
      <c r="C435" s="252"/>
      <c r="D435" s="252"/>
      <c r="E435" s="155"/>
      <c r="F435" s="155"/>
    </row>
    <row r="436" spans="3:6">
      <c r="C436" s="252"/>
      <c r="D436" s="252"/>
      <c r="E436" s="155"/>
      <c r="F436" s="155"/>
    </row>
    <row r="437" spans="3:6">
      <c r="C437" s="252"/>
      <c r="D437" s="252"/>
      <c r="E437" s="155"/>
      <c r="F437" s="155"/>
    </row>
    <row r="438" spans="3:6">
      <c r="C438" s="252"/>
      <c r="D438" s="252"/>
      <c r="E438" s="155"/>
      <c r="F438" s="155"/>
    </row>
    <row r="439" spans="3:6">
      <c r="C439" s="252"/>
      <c r="D439" s="252"/>
      <c r="E439" s="155"/>
      <c r="F439" s="155"/>
    </row>
    <row r="440" spans="3:6">
      <c r="C440" s="252"/>
      <c r="D440" s="252"/>
      <c r="E440" s="155"/>
      <c r="F440" s="155"/>
    </row>
    <row r="441" spans="3:6">
      <c r="C441" s="252"/>
      <c r="D441" s="252"/>
      <c r="E441" s="155"/>
      <c r="F441" s="155"/>
    </row>
    <row r="442" spans="3:6">
      <c r="C442" s="252"/>
      <c r="D442" s="252"/>
      <c r="E442" s="155"/>
      <c r="F442" s="155"/>
    </row>
    <row r="443" spans="3:6">
      <c r="C443" s="252"/>
      <c r="D443" s="252"/>
      <c r="E443" s="155"/>
      <c r="F443" s="155"/>
    </row>
    <row r="444" spans="3:6">
      <c r="C444" s="252"/>
      <c r="D444" s="252"/>
      <c r="E444" s="155"/>
      <c r="F444" s="155"/>
    </row>
    <row r="445" spans="3:6">
      <c r="C445" s="252"/>
      <c r="D445" s="252"/>
      <c r="E445" s="155"/>
      <c r="F445" s="155"/>
    </row>
    <row r="446" spans="3:6">
      <c r="C446" s="252"/>
      <c r="D446" s="252"/>
      <c r="E446" s="155"/>
      <c r="F446" s="155"/>
    </row>
    <row r="447" spans="3:6">
      <c r="C447" s="252"/>
      <c r="D447" s="252"/>
      <c r="E447" s="155"/>
      <c r="F447" s="155"/>
    </row>
    <row r="448" spans="3:6">
      <c r="C448" s="252"/>
      <c r="D448" s="252"/>
      <c r="E448" s="155"/>
      <c r="F448" s="155"/>
    </row>
    <row r="449" spans="3:6">
      <c r="C449" s="252"/>
      <c r="D449" s="252"/>
      <c r="E449" s="155"/>
      <c r="F449" s="155"/>
    </row>
    <row r="450" spans="3:6">
      <c r="C450" s="252"/>
      <c r="D450" s="252"/>
      <c r="E450" s="155"/>
      <c r="F450" s="155"/>
    </row>
    <row r="451" spans="3:6">
      <c r="C451" s="252"/>
      <c r="D451" s="252"/>
      <c r="E451" s="155"/>
      <c r="F451" s="155"/>
    </row>
    <row r="452" spans="3:6">
      <c r="C452" s="252"/>
      <c r="D452" s="252"/>
      <c r="E452" s="155"/>
      <c r="F452" s="155"/>
    </row>
    <row r="453" spans="3:6">
      <c r="C453" s="252"/>
      <c r="D453" s="252"/>
      <c r="E453" s="155"/>
      <c r="F453" s="155"/>
    </row>
    <row r="454" spans="3:6">
      <c r="C454" s="252"/>
      <c r="D454" s="252"/>
      <c r="E454" s="155"/>
      <c r="F454" s="155"/>
    </row>
    <row r="455" spans="3:6">
      <c r="C455" s="252"/>
      <c r="D455" s="252"/>
      <c r="E455" s="155"/>
      <c r="F455" s="155"/>
    </row>
    <row r="456" spans="3:6">
      <c r="C456" s="252"/>
      <c r="D456" s="252"/>
      <c r="E456" s="155"/>
      <c r="F456" s="155"/>
    </row>
    <row r="457" spans="3:6">
      <c r="C457" s="252"/>
      <c r="D457" s="252"/>
      <c r="E457" s="155"/>
      <c r="F457" s="155"/>
    </row>
    <row r="458" spans="3:6">
      <c r="C458" s="252"/>
      <c r="D458" s="252"/>
      <c r="E458" s="155"/>
      <c r="F458" s="155"/>
    </row>
    <row r="459" spans="3:6">
      <c r="C459" s="252"/>
      <c r="D459" s="252"/>
      <c r="E459" s="155"/>
      <c r="F459" s="155"/>
    </row>
    <row r="460" spans="3:6">
      <c r="C460" s="252"/>
      <c r="D460" s="252"/>
      <c r="E460" s="155"/>
      <c r="F460" s="155"/>
    </row>
    <row r="461" spans="3:6">
      <c r="C461" s="252"/>
      <c r="D461" s="252"/>
      <c r="E461" s="155"/>
      <c r="F461" s="155"/>
    </row>
    <row r="462" spans="3:6">
      <c r="C462" s="252"/>
      <c r="D462" s="252"/>
      <c r="E462" s="155"/>
      <c r="F462" s="155"/>
    </row>
    <row r="463" spans="3:6">
      <c r="C463" s="252"/>
      <c r="D463" s="252"/>
      <c r="E463" s="155"/>
      <c r="F463" s="155"/>
    </row>
    <row r="464" spans="3:6">
      <c r="C464" s="252"/>
      <c r="D464" s="252"/>
      <c r="E464" s="155"/>
      <c r="F464" s="155"/>
    </row>
    <row r="465" spans="3:6">
      <c r="C465" s="252"/>
      <c r="D465" s="252"/>
      <c r="E465" s="155"/>
      <c r="F465" s="155"/>
    </row>
    <row r="466" spans="3:6">
      <c r="C466" s="252"/>
      <c r="D466" s="252"/>
      <c r="E466" s="155"/>
      <c r="F466" s="155"/>
    </row>
    <row r="467" spans="3:6">
      <c r="C467" s="252"/>
      <c r="D467" s="252"/>
      <c r="E467" s="155"/>
      <c r="F467" s="155"/>
    </row>
    <row r="468" spans="3:6">
      <c r="C468" s="252"/>
      <c r="D468" s="252"/>
      <c r="E468" s="155"/>
      <c r="F468" s="155"/>
    </row>
    <row r="469" spans="3:6">
      <c r="C469" s="252"/>
      <c r="D469" s="252"/>
      <c r="E469" s="155"/>
      <c r="F469" s="155"/>
    </row>
    <row r="470" spans="3:6">
      <c r="C470" s="252"/>
      <c r="D470" s="252"/>
      <c r="E470" s="155"/>
      <c r="F470" s="155"/>
    </row>
    <row r="471" spans="3:6">
      <c r="C471" s="252"/>
      <c r="D471" s="252"/>
      <c r="E471" s="155"/>
      <c r="F471" s="155"/>
    </row>
    <row r="472" spans="3:6">
      <c r="C472" s="252"/>
      <c r="D472" s="252"/>
      <c r="E472" s="155"/>
      <c r="F472" s="155"/>
    </row>
    <row r="473" spans="3:6">
      <c r="C473" s="252"/>
      <c r="D473" s="252"/>
      <c r="E473" s="155"/>
      <c r="F473" s="155"/>
    </row>
    <row r="474" spans="3:6">
      <c r="C474" s="252"/>
      <c r="D474" s="252"/>
      <c r="E474" s="155"/>
      <c r="F474" s="155"/>
    </row>
    <row r="475" spans="3:6">
      <c r="C475" s="252"/>
      <c r="D475" s="252"/>
      <c r="E475" s="155"/>
      <c r="F475" s="155"/>
    </row>
    <row r="476" spans="3:6">
      <c r="C476" s="252"/>
      <c r="D476" s="252"/>
      <c r="E476" s="155"/>
      <c r="F476" s="155"/>
    </row>
    <row r="477" spans="3:6">
      <c r="C477" s="252"/>
      <c r="D477" s="252"/>
      <c r="E477" s="155"/>
      <c r="F477" s="155"/>
    </row>
    <row r="478" spans="3:6">
      <c r="C478" s="252"/>
      <c r="D478" s="252"/>
      <c r="E478" s="155"/>
      <c r="F478" s="155"/>
    </row>
    <row r="479" spans="3:6">
      <c r="C479" s="252"/>
      <c r="D479" s="252"/>
      <c r="E479" s="155"/>
      <c r="F479" s="155"/>
    </row>
    <row r="480" spans="3:6">
      <c r="C480" s="252"/>
      <c r="D480" s="252"/>
      <c r="E480" s="155"/>
      <c r="F480" s="155"/>
    </row>
    <row r="481" spans="3:6">
      <c r="C481" s="252"/>
      <c r="D481" s="252"/>
      <c r="E481" s="155"/>
      <c r="F481" s="155"/>
    </row>
    <row r="482" spans="3:6">
      <c r="C482" s="252"/>
      <c r="D482" s="252"/>
      <c r="E482" s="155"/>
      <c r="F482" s="155"/>
    </row>
    <row r="483" spans="3:6">
      <c r="C483" s="252"/>
      <c r="D483" s="252"/>
      <c r="E483" s="155"/>
      <c r="F483" s="155"/>
    </row>
    <row r="484" spans="3:6">
      <c r="C484" s="252"/>
      <c r="D484" s="252"/>
      <c r="E484" s="155"/>
      <c r="F484" s="155"/>
    </row>
    <row r="485" spans="3:6">
      <c r="C485" s="252"/>
      <c r="D485" s="252"/>
      <c r="E485" s="155"/>
      <c r="F485" s="155"/>
    </row>
    <row r="486" spans="3:6">
      <c r="C486" s="252"/>
      <c r="D486" s="252"/>
      <c r="E486" s="155"/>
      <c r="F486" s="155"/>
    </row>
    <row r="487" spans="3:6">
      <c r="C487" s="252"/>
      <c r="D487" s="252"/>
      <c r="E487" s="155"/>
      <c r="F487" s="155"/>
    </row>
    <row r="488" spans="3:6">
      <c r="C488" s="252"/>
      <c r="D488" s="252"/>
      <c r="E488" s="155"/>
      <c r="F488" s="155"/>
    </row>
    <row r="489" spans="3:6">
      <c r="C489" s="252"/>
      <c r="D489" s="252"/>
      <c r="E489" s="155"/>
      <c r="F489" s="155"/>
    </row>
    <row r="490" spans="3:6">
      <c r="C490" s="252"/>
      <c r="D490" s="252"/>
      <c r="E490" s="155"/>
      <c r="F490" s="155"/>
    </row>
    <row r="491" spans="3:6">
      <c r="C491" s="252"/>
      <c r="D491" s="252"/>
      <c r="E491" s="155"/>
      <c r="F491" s="155"/>
    </row>
    <row r="492" spans="3:6">
      <c r="C492" s="252"/>
      <c r="D492" s="252"/>
      <c r="E492" s="155"/>
      <c r="F492" s="155"/>
    </row>
    <row r="493" spans="3:6">
      <c r="C493" s="252"/>
      <c r="D493" s="252"/>
      <c r="E493" s="155"/>
      <c r="F493" s="155"/>
    </row>
    <row r="494" spans="3:6">
      <c r="C494" s="252"/>
      <c r="D494" s="252"/>
      <c r="E494" s="155"/>
      <c r="F494" s="155"/>
    </row>
    <row r="495" spans="3:6">
      <c r="C495" s="252"/>
      <c r="D495" s="252"/>
      <c r="E495" s="155"/>
      <c r="F495" s="155"/>
    </row>
    <row r="496" spans="3:6">
      <c r="C496" s="252"/>
      <c r="D496" s="252"/>
      <c r="E496" s="155"/>
      <c r="F496" s="155"/>
    </row>
    <row r="497" spans="3:6">
      <c r="C497" s="252"/>
      <c r="D497" s="252"/>
      <c r="E497" s="155"/>
      <c r="F497" s="155"/>
    </row>
    <row r="498" spans="3:6">
      <c r="C498" s="252"/>
      <c r="D498" s="252"/>
      <c r="E498" s="155"/>
      <c r="F498" s="155"/>
    </row>
    <row r="499" spans="3:6">
      <c r="C499" s="252"/>
      <c r="D499" s="252"/>
      <c r="E499" s="155"/>
      <c r="F499" s="155"/>
    </row>
    <row r="500" spans="3:6">
      <c r="C500" s="252"/>
      <c r="D500" s="252"/>
      <c r="E500" s="155"/>
      <c r="F500" s="155"/>
    </row>
    <row r="501" spans="3:6">
      <c r="C501" s="252"/>
      <c r="D501" s="252"/>
      <c r="E501" s="155"/>
      <c r="F501" s="155"/>
    </row>
    <row r="502" spans="3:6">
      <c r="C502" s="252"/>
      <c r="D502" s="252"/>
      <c r="E502" s="155"/>
      <c r="F502" s="155"/>
    </row>
    <row r="503" spans="3:6">
      <c r="C503" s="252"/>
      <c r="D503" s="252"/>
      <c r="E503" s="155"/>
      <c r="F503" s="155"/>
    </row>
    <row r="504" spans="3:6">
      <c r="C504" s="252"/>
      <c r="D504" s="252"/>
      <c r="E504" s="155"/>
      <c r="F504" s="155"/>
    </row>
    <row r="505" spans="3:6">
      <c r="C505" s="252"/>
      <c r="D505" s="252"/>
      <c r="E505" s="155"/>
      <c r="F505" s="155"/>
    </row>
    <row r="506" spans="3:6">
      <c r="C506" s="252"/>
      <c r="D506" s="252"/>
      <c r="E506" s="155"/>
      <c r="F506" s="155"/>
    </row>
    <row r="507" spans="3:6">
      <c r="C507" s="252"/>
      <c r="D507" s="252"/>
      <c r="E507" s="155"/>
      <c r="F507" s="155"/>
    </row>
    <row r="508" spans="3:6">
      <c r="C508" s="252"/>
      <c r="D508" s="252"/>
      <c r="E508" s="155"/>
      <c r="F508" s="155"/>
    </row>
    <row r="509" spans="3:6">
      <c r="C509" s="252"/>
      <c r="D509" s="252"/>
      <c r="E509" s="155"/>
      <c r="F509" s="155"/>
    </row>
    <row r="510" spans="3:6">
      <c r="C510" s="252"/>
      <c r="D510" s="252"/>
      <c r="E510" s="155"/>
      <c r="F510" s="155"/>
    </row>
    <row r="511" spans="3:6">
      <c r="C511" s="252"/>
      <c r="D511" s="252"/>
      <c r="E511" s="155"/>
      <c r="F511" s="155"/>
    </row>
    <row r="512" spans="3:6">
      <c r="C512" s="252"/>
      <c r="D512" s="252"/>
      <c r="E512" s="155"/>
      <c r="F512" s="155"/>
    </row>
    <row r="513" spans="3:6">
      <c r="C513" s="252"/>
      <c r="D513" s="252"/>
      <c r="E513" s="155"/>
      <c r="F513" s="155"/>
    </row>
    <row r="514" spans="3:6">
      <c r="C514" s="252"/>
      <c r="D514" s="252"/>
      <c r="E514" s="155"/>
      <c r="F514" s="155"/>
    </row>
    <row r="515" spans="3:6">
      <c r="C515" s="252"/>
      <c r="D515" s="252"/>
      <c r="E515" s="155"/>
      <c r="F515" s="155"/>
    </row>
    <row r="516" spans="3:6">
      <c r="C516" s="252"/>
      <c r="D516" s="252"/>
      <c r="E516" s="155"/>
      <c r="F516" s="155"/>
    </row>
    <row r="517" spans="3:6">
      <c r="C517" s="252"/>
      <c r="D517" s="252"/>
      <c r="E517" s="155"/>
      <c r="F517" s="155"/>
    </row>
    <row r="518" spans="3:6">
      <c r="C518" s="252"/>
      <c r="D518" s="252"/>
      <c r="E518" s="155"/>
      <c r="F518" s="155"/>
    </row>
    <row r="519" spans="3:6">
      <c r="C519" s="252"/>
      <c r="D519" s="252"/>
      <c r="E519" s="155"/>
      <c r="F519" s="155"/>
    </row>
    <row r="520" spans="3:6">
      <c r="C520" s="252"/>
      <c r="D520" s="252"/>
      <c r="E520" s="155"/>
      <c r="F520" s="155"/>
    </row>
    <row r="521" spans="3:6">
      <c r="C521" s="252"/>
      <c r="D521" s="252"/>
      <c r="E521" s="155"/>
      <c r="F521" s="155"/>
    </row>
    <row r="522" spans="3:6">
      <c r="C522" s="252"/>
      <c r="D522" s="252"/>
      <c r="E522" s="155"/>
      <c r="F522" s="155"/>
    </row>
    <row r="523" spans="3:6">
      <c r="C523" s="252"/>
      <c r="D523" s="252"/>
      <c r="E523" s="155"/>
      <c r="F523" s="155"/>
    </row>
    <row r="524" spans="3:6">
      <c r="C524" s="252"/>
      <c r="D524" s="252"/>
      <c r="E524" s="155"/>
      <c r="F524" s="155"/>
    </row>
    <row r="525" spans="3:6">
      <c r="C525" s="252"/>
      <c r="D525" s="252"/>
      <c r="E525" s="155"/>
      <c r="F525" s="155"/>
    </row>
    <row r="526" spans="3:6">
      <c r="C526" s="252"/>
      <c r="D526" s="252"/>
      <c r="E526" s="155"/>
      <c r="F526" s="155"/>
    </row>
    <row r="527" spans="3:6">
      <c r="C527" s="252"/>
      <c r="D527" s="252"/>
      <c r="E527" s="155"/>
      <c r="F527" s="155"/>
    </row>
    <row r="528" spans="3:6">
      <c r="C528" s="252"/>
      <c r="D528" s="252"/>
      <c r="E528" s="155"/>
      <c r="F528" s="155"/>
    </row>
    <row r="529" spans="3:6">
      <c r="C529" s="252"/>
      <c r="D529" s="252"/>
      <c r="E529" s="155"/>
      <c r="F529" s="155"/>
    </row>
    <row r="530" spans="3:6">
      <c r="C530" s="252"/>
      <c r="D530" s="252"/>
      <c r="E530" s="155"/>
      <c r="F530" s="155"/>
    </row>
    <row r="531" spans="3:6">
      <c r="C531" s="252"/>
      <c r="D531" s="252"/>
      <c r="E531" s="155"/>
      <c r="F531" s="155"/>
    </row>
    <row r="532" spans="3:6">
      <c r="C532" s="252"/>
      <c r="D532" s="252"/>
      <c r="E532" s="155"/>
      <c r="F532" s="155"/>
    </row>
    <row r="533" spans="3:6">
      <c r="C533" s="252"/>
      <c r="D533" s="252"/>
      <c r="E533" s="155"/>
      <c r="F533" s="155"/>
    </row>
    <row r="534" spans="3:6">
      <c r="C534" s="252"/>
      <c r="D534" s="252"/>
      <c r="E534" s="155"/>
      <c r="F534" s="155"/>
    </row>
    <row r="535" spans="3:6">
      <c r="C535" s="252"/>
      <c r="D535" s="252"/>
      <c r="E535" s="155"/>
      <c r="F535" s="155"/>
    </row>
    <row r="536" spans="3:6">
      <c r="C536" s="252"/>
      <c r="D536" s="252"/>
      <c r="E536" s="155"/>
      <c r="F536" s="155"/>
    </row>
    <row r="537" spans="3:6">
      <c r="C537" s="252"/>
      <c r="D537" s="252"/>
      <c r="E537" s="155"/>
      <c r="F537" s="155"/>
    </row>
    <row r="538" spans="3:6">
      <c r="C538" s="252"/>
      <c r="D538" s="252"/>
      <c r="E538" s="155"/>
      <c r="F538" s="155"/>
    </row>
    <row r="539" spans="3:6">
      <c r="C539" s="252"/>
      <c r="D539" s="252"/>
      <c r="E539" s="155"/>
      <c r="F539" s="155"/>
    </row>
    <row r="540" spans="3:6">
      <c r="C540" s="252"/>
      <c r="D540" s="252"/>
      <c r="E540" s="155"/>
      <c r="F540" s="155"/>
    </row>
    <row r="541" spans="3:6">
      <c r="C541" s="252"/>
      <c r="D541" s="252"/>
      <c r="E541" s="155"/>
      <c r="F541" s="155"/>
    </row>
    <row r="542" spans="3:6">
      <c r="C542" s="252"/>
      <c r="D542" s="252"/>
      <c r="E542" s="155"/>
      <c r="F542" s="155"/>
    </row>
    <row r="543" spans="3:6">
      <c r="C543" s="252"/>
      <c r="D543" s="252"/>
      <c r="E543" s="155"/>
      <c r="F543" s="155"/>
    </row>
    <row r="544" spans="3:6">
      <c r="C544" s="252"/>
      <c r="D544" s="252"/>
      <c r="E544" s="155"/>
      <c r="F544" s="155"/>
    </row>
    <row r="545" spans="3:6">
      <c r="C545" s="252"/>
      <c r="D545" s="252"/>
      <c r="E545" s="155"/>
      <c r="F545" s="155"/>
    </row>
    <row r="546" spans="3:6">
      <c r="C546" s="252"/>
      <c r="D546" s="252"/>
      <c r="E546" s="155"/>
      <c r="F546" s="155"/>
    </row>
    <row r="547" spans="3:6">
      <c r="C547" s="252"/>
      <c r="D547" s="252"/>
      <c r="E547" s="155"/>
      <c r="F547" s="155"/>
    </row>
    <row r="548" spans="3:6">
      <c r="C548" s="252"/>
      <c r="D548" s="252"/>
      <c r="E548" s="155"/>
      <c r="F548" s="155"/>
    </row>
    <row r="549" spans="3:6">
      <c r="C549" s="252"/>
      <c r="D549" s="252"/>
      <c r="E549" s="155"/>
      <c r="F549" s="155"/>
    </row>
    <row r="550" spans="3:6">
      <c r="C550" s="252"/>
      <c r="D550" s="252"/>
      <c r="E550" s="155"/>
      <c r="F550" s="155"/>
    </row>
    <row r="551" spans="3:6">
      <c r="C551" s="252"/>
      <c r="D551" s="252"/>
      <c r="E551" s="155"/>
      <c r="F551" s="155"/>
    </row>
    <row r="552" spans="3:6">
      <c r="C552" s="252"/>
      <c r="D552" s="252"/>
      <c r="E552" s="155"/>
      <c r="F552" s="155"/>
    </row>
    <row r="553" spans="3:6">
      <c r="C553" s="252"/>
      <c r="D553" s="252"/>
      <c r="E553" s="155"/>
      <c r="F553" s="155"/>
    </row>
    <row r="554" spans="3:6">
      <c r="C554" s="252"/>
      <c r="D554" s="252"/>
      <c r="E554" s="155"/>
      <c r="F554" s="155"/>
    </row>
    <row r="555" spans="3:6">
      <c r="C555" s="252"/>
      <c r="D555" s="252"/>
      <c r="E555" s="155"/>
      <c r="F555" s="155"/>
    </row>
    <row r="556" spans="3:6">
      <c r="C556" s="252"/>
      <c r="D556" s="252"/>
      <c r="E556" s="155"/>
      <c r="F556" s="155"/>
    </row>
    <row r="557" spans="3:6">
      <c r="C557" s="252"/>
      <c r="D557" s="252"/>
      <c r="E557" s="155"/>
      <c r="F557" s="155"/>
    </row>
    <row r="558" spans="3:6">
      <c r="C558" s="252"/>
      <c r="D558" s="252"/>
      <c r="E558" s="155"/>
      <c r="F558" s="155"/>
    </row>
    <row r="559" spans="3:6">
      <c r="C559" s="252"/>
      <c r="D559" s="252"/>
      <c r="E559" s="155"/>
      <c r="F559" s="155"/>
    </row>
    <row r="560" spans="3:6">
      <c r="C560" s="252"/>
      <c r="D560" s="252"/>
      <c r="E560" s="155"/>
      <c r="F560" s="155"/>
    </row>
    <row r="561" spans="3:6">
      <c r="C561" s="252"/>
      <c r="D561" s="252"/>
      <c r="E561" s="155"/>
      <c r="F561" s="155"/>
    </row>
    <row r="562" spans="3:6">
      <c r="C562" s="252"/>
      <c r="D562" s="252"/>
      <c r="E562" s="155"/>
      <c r="F562" s="155"/>
    </row>
    <row r="563" spans="3:6">
      <c r="C563" s="252"/>
      <c r="D563" s="252"/>
      <c r="E563" s="155"/>
      <c r="F563" s="155"/>
    </row>
    <row r="564" spans="3:6">
      <c r="C564" s="252"/>
      <c r="D564" s="252"/>
      <c r="E564" s="155"/>
      <c r="F564" s="155"/>
    </row>
    <row r="565" spans="3:6">
      <c r="C565" s="252"/>
      <c r="D565" s="252"/>
      <c r="E565" s="155"/>
      <c r="F565" s="155"/>
    </row>
    <row r="566" spans="3:6">
      <c r="C566" s="252"/>
      <c r="D566" s="252"/>
      <c r="E566" s="155"/>
      <c r="F566" s="155"/>
    </row>
    <row r="567" spans="3:6">
      <c r="C567" s="252"/>
      <c r="D567" s="252"/>
      <c r="E567" s="155"/>
      <c r="F567" s="155"/>
    </row>
    <row r="568" spans="3:6">
      <c r="C568" s="252"/>
      <c r="D568" s="252"/>
      <c r="E568" s="155"/>
      <c r="F568" s="155"/>
    </row>
    <row r="569" spans="3:6">
      <c r="C569" s="252"/>
      <c r="D569" s="252"/>
      <c r="E569" s="155"/>
      <c r="F569" s="155"/>
    </row>
    <row r="570" spans="3:6">
      <c r="C570" s="252"/>
      <c r="D570" s="252"/>
      <c r="E570" s="155"/>
      <c r="F570" s="155"/>
    </row>
    <row r="571" spans="3:6">
      <c r="C571" s="252"/>
      <c r="D571" s="252"/>
      <c r="E571" s="155"/>
      <c r="F571" s="155"/>
    </row>
    <row r="572" spans="3:6">
      <c r="C572" s="252"/>
      <c r="D572" s="252"/>
      <c r="E572" s="155"/>
      <c r="F572" s="155"/>
    </row>
    <row r="573" spans="3:6">
      <c r="C573" s="252"/>
      <c r="D573" s="252"/>
      <c r="E573" s="155"/>
      <c r="F573" s="155"/>
    </row>
    <row r="574" spans="3:6">
      <c r="C574" s="252"/>
      <c r="D574" s="252"/>
      <c r="E574" s="155"/>
      <c r="F574" s="155"/>
    </row>
    <row r="575" spans="3:6">
      <c r="C575" s="252"/>
      <c r="D575" s="252"/>
      <c r="E575" s="155"/>
      <c r="F575" s="155"/>
    </row>
    <row r="576" spans="3:6">
      <c r="C576" s="252"/>
      <c r="D576" s="252"/>
      <c r="E576" s="155"/>
      <c r="F576" s="155"/>
    </row>
    <row r="577" spans="3:6">
      <c r="C577" s="252"/>
      <c r="D577" s="252"/>
      <c r="E577" s="155"/>
      <c r="F577" s="155"/>
    </row>
    <row r="578" spans="3:6">
      <c r="C578" s="252"/>
      <c r="D578" s="252"/>
      <c r="E578" s="155"/>
      <c r="F578" s="155"/>
    </row>
    <row r="579" spans="3:6">
      <c r="C579" s="252"/>
      <c r="D579" s="252"/>
      <c r="E579" s="155"/>
      <c r="F579" s="155"/>
    </row>
    <row r="580" spans="3:6">
      <c r="C580" s="252"/>
      <c r="D580" s="252"/>
      <c r="E580" s="155"/>
      <c r="F580" s="155"/>
    </row>
    <row r="581" spans="3:6">
      <c r="C581" s="252"/>
      <c r="D581" s="252"/>
      <c r="E581" s="155"/>
      <c r="F581" s="155"/>
    </row>
    <row r="582" spans="3:6">
      <c r="C582" s="252"/>
      <c r="D582" s="252"/>
      <c r="E582" s="155"/>
      <c r="F582" s="155"/>
    </row>
    <row r="583" spans="3:6">
      <c r="C583" s="252"/>
      <c r="D583" s="252"/>
      <c r="E583" s="155"/>
      <c r="F583" s="155"/>
    </row>
    <row r="584" spans="3:6">
      <c r="C584" s="252"/>
      <c r="D584" s="252"/>
      <c r="E584" s="155"/>
      <c r="F584" s="155"/>
    </row>
    <row r="585" spans="3:6">
      <c r="C585" s="252"/>
      <c r="D585" s="252"/>
      <c r="E585" s="155"/>
      <c r="F585" s="155"/>
    </row>
    <row r="586" spans="3:6">
      <c r="C586" s="252"/>
      <c r="D586" s="252"/>
      <c r="E586" s="155"/>
      <c r="F586" s="155"/>
    </row>
    <row r="587" spans="3:6">
      <c r="C587" s="252"/>
      <c r="D587" s="252"/>
      <c r="E587" s="155"/>
      <c r="F587" s="155"/>
    </row>
    <row r="588" spans="3:6">
      <c r="C588" s="252"/>
      <c r="D588" s="252"/>
      <c r="E588" s="155"/>
      <c r="F588" s="155"/>
    </row>
    <row r="589" spans="3:6">
      <c r="C589" s="252"/>
      <c r="D589" s="252"/>
      <c r="E589" s="155"/>
      <c r="F589" s="155"/>
    </row>
    <row r="590" spans="3:6">
      <c r="C590" s="252"/>
      <c r="D590" s="252"/>
      <c r="E590" s="155"/>
      <c r="F590" s="155"/>
    </row>
    <row r="591" spans="3:6">
      <c r="C591" s="252"/>
      <c r="D591" s="252"/>
      <c r="E591" s="155"/>
      <c r="F591" s="155"/>
    </row>
    <row r="592" spans="3:6">
      <c r="C592" s="252"/>
      <c r="D592" s="252"/>
      <c r="E592" s="155"/>
      <c r="F592" s="155"/>
    </row>
    <row r="593" spans="3:6">
      <c r="C593" s="252"/>
      <c r="D593" s="252"/>
      <c r="E593" s="155"/>
      <c r="F593" s="155"/>
    </row>
    <row r="594" spans="3:6">
      <c r="C594" s="252"/>
      <c r="D594" s="252"/>
      <c r="E594" s="155"/>
      <c r="F594" s="155"/>
    </row>
    <row r="595" spans="3:6">
      <c r="C595" s="252"/>
      <c r="D595" s="252"/>
      <c r="E595" s="155"/>
      <c r="F595" s="155"/>
    </row>
    <row r="596" spans="3:6">
      <c r="C596" s="252"/>
      <c r="D596" s="252"/>
      <c r="E596" s="155"/>
      <c r="F596" s="155"/>
    </row>
    <row r="597" spans="3:6">
      <c r="C597" s="252"/>
      <c r="D597" s="252"/>
      <c r="E597" s="155"/>
      <c r="F597" s="155"/>
    </row>
    <row r="598" spans="3:6">
      <c r="C598" s="252"/>
      <c r="D598" s="252"/>
      <c r="E598" s="155"/>
      <c r="F598" s="155"/>
    </row>
    <row r="599" spans="3:6">
      <c r="C599" s="252"/>
      <c r="D599" s="252"/>
      <c r="E599" s="155"/>
      <c r="F599" s="155"/>
    </row>
    <row r="600" spans="3:6">
      <c r="C600" s="252"/>
      <c r="D600" s="252"/>
      <c r="E600" s="155"/>
      <c r="F600" s="155"/>
    </row>
    <row r="601" spans="3:6">
      <c r="C601" s="252"/>
      <c r="D601" s="252"/>
      <c r="E601" s="155"/>
      <c r="F601" s="155"/>
    </row>
    <row r="602" spans="3:6">
      <c r="C602" s="252"/>
      <c r="D602" s="252"/>
      <c r="E602" s="155"/>
      <c r="F602" s="155"/>
    </row>
    <row r="603" spans="3:6">
      <c r="C603" s="252"/>
      <c r="D603" s="252"/>
      <c r="E603" s="155"/>
      <c r="F603" s="155"/>
    </row>
    <row r="604" spans="3:6">
      <c r="C604" s="252"/>
      <c r="D604" s="252"/>
      <c r="E604" s="155"/>
      <c r="F604" s="155"/>
    </row>
    <row r="605" spans="3:6">
      <c r="C605" s="252"/>
      <c r="D605" s="252"/>
      <c r="E605" s="155"/>
      <c r="F605" s="155"/>
    </row>
    <row r="606" spans="3:6">
      <c r="C606" s="252"/>
      <c r="D606" s="252"/>
      <c r="E606" s="155"/>
      <c r="F606" s="155"/>
    </row>
    <row r="607" spans="3:6">
      <c r="C607" s="252"/>
      <c r="D607" s="252"/>
      <c r="E607" s="155"/>
      <c r="F607" s="155"/>
    </row>
    <row r="608" spans="3:6">
      <c r="C608" s="252"/>
      <c r="D608" s="252"/>
      <c r="E608" s="155"/>
      <c r="F608" s="155"/>
    </row>
    <row r="609" spans="3:6">
      <c r="C609" s="252"/>
      <c r="D609" s="252"/>
      <c r="E609" s="155"/>
      <c r="F609" s="155"/>
    </row>
    <row r="610" spans="3:6">
      <c r="C610" s="252"/>
      <c r="D610" s="252"/>
      <c r="E610" s="155"/>
      <c r="F610" s="155"/>
    </row>
    <row r="611" spans="3:6">
      <c r="C611" s="252"/>
      <c r="D611" s="252"/>
      <c r="E611" s="155"/>
      <c r="F611" s="155"/>
    </row>
    <row r="612" spans="3:6">
      <c r="C612" s="252"/>
      <c r="D612" s="252"/>
      <c r="E612" s="155"/>
      <c r="F612" s="155"/>
    </row>
    <row r="613" spans="3:6">
      <c r="C613" s="252"/>
      <c r="D613" s="252"/>
      <c r="E613" s="155"/>
      <c r="F613" s="155"/>
    </row>
    <row r="614" spans="3:6">
      <c r="C614" s="252"/>
      <c r="D614" s="252"/>
      <c r="E614" s="155"/>
      <c r="F614" s="155"/>
    </row>
    <row r="615" spans="3:6">
      <c r="C615" s="252"/>
      <c r="D615" s="252"/>
      <c r="E615" s="155"/>
      <c r="F615" s="155"/>
    </row>
    <row r="616" spans="3:6">
      <c r="C616" s="252"/>
      <c r="D616" s="252"/>
      <c r="E616" s="155"/>
      <c r="F616" s="155"/>
    </row>
    <row r="617" spans="3:6">
      <c r="C617" s="252"/>
      <c r="D617" s="252"/>
      <c r="E617" s="155"/>
      <c r="F617" s="155"/>
    </row>
    <row r="618" spans="3:6">
      <c r="C618" s="252"/>
      <c r="D618" s="252"/>
      <c r="E618" s="155"/>
      <c r="F618" s="155"/>
    </row>
    <row r="619" spans="3:6">
      <c r="C619" s="252"/>
      <c r="D619" s="252"/>
      <c r="E619" s="155"/>
      <c r="F619" s="155"/>
    </row>
    <row r="620" spans="3:6">
      <c r="C620" s="252"/>
      <c r="D620" s="252"/>
      <c r="E620" s="155"/>
      <c r="F620" s="155"/>
    </row>
    <row r="621" spans="3:6">
      <c r="C621" s="252"/>
      <c r="D621" s="252"/>
      <c r="E621" s="155"/>
      <c r="F621" s="155"/>
    </row>
    <row r="622" spans="3:6">
      <c r="C622" s="252"/>
      <c r="D622" s="252"/>
      <c r="E622" s="155"/>
      <c r="F622" s="155"/>
    </row>
    <row r="623" spans="3:6">
      <c r="C623" s="252"/>
      <c r="D623" s="252"/>
      <c r="E623" s="155"/>
      <c r="F623" s="155"/>
    </row>
    <row r="624" spans="3:6">
      <c r="C624" s="252"/>
      <c r="D624" s="252"/>
      <c r="E624" s="155"/>
      <c r="F624" s="155"/>
    </row>
    <row r="625" spans="3:6">
      <c r="C625" s="252"/>
      <c r="D625" s="252"/>
      <c r="E625" s="155"/>
      <c r="F625" s="155"/>
    </row>
    <row r="626" spans="3:6">
      <c r="C626" s="252"/>
      <c r="D626" s="252"/>
      <c r="E626" s="155"/>
      <c r="F626" s="155"/>
    </row>
    <row r="627" spans="3:6">
      <c r="C627" s="252"/>
      <c r="D627" s="252"/>
      <c r="E627" s="155"/>
      <c r="F627" s="155"/>
    </row>
    <row r="628" spans="3:6">
      <c r="C628" s="252"/>
      <c r="D628" s="252"/>
      <c r="E628" s="155"/>
      <c r="F628" s="155"/>
    </row>
    <row r="629" spans="3:6">
      <c r="C629" s="252"/>
      <c r="D629" s="252"/>
      <c r="E629" s="155"/>
      <c r="F629" s="155"/>
    </row>
    <row r="630" spans="3:6">
      <c r="C630" s="252"/>
      <c r="D630" s="252"/>
      <c r="E630" s="155"/>
      <c r="F630" s="155"/>
    </row>
    <row r="631" spans="3:6">
      <c r="C631" s="252"/>
      <c r="D631" s="252"/>
      <c r="E631" s="155"/>
      <c r="F631" s="155"/>
    </row>
    <row r="632" spans="3:6">
      <c r="C632" s="252"/>
      <c r="D632" s="252"/>
      <c r="E632" s="155"/>
      <c r="F632" s="155"/>
    </row>
    <row r="633" spans="3:6">
      <c r="C633" s="252"/>
      <c r="D633" s="252"/>
      <c r="E633" s="155"/>
      <c r="F633" s="155"/>
    </row>
    <row r="634" spans="3:6">
      <c r="C634" s="252"/>
      <c r="D634" s="252"/>
      <c r="E634" s="155"/>
      <c r="F634" s="155"/>
    </row>
    <row r="635" spans="3:6">
      <c r="C635" s="252"/>
      <c r="D635" s="252"/>
      <c r="E635" s="155"/>
      <c r="F635" s="155"/>
    </row>
    <row r="636" spans="3:6">
      <c r="C636" s="252"/>
      <c r="D636" s="252"/>
      <c r="E636" s="155"/>
      <c r="F636" s="155"/>
    </row>
    <row r="637" spans="3:6">
      <c r="C637" s="252"/>
      <c r="D637" s="252"/>
      <c r="E637" s="155"/>
      <c r="F637" s="155"/>
    </row>
    <row r="638" spans="3:6">
      <c r="C638" s="252"/>
      <c r="D638" s="252"/>
      <c r="E638" s="155"/>
      <c r="F638" s="155"/>
    </row>
    <row r="639" spans="3:6">
      <c r="C639" s="252"/>
      <c r="D639" s="252"/>
      <c r="E639" s="155"/>
      <c r="F639" s="155"/>
    </row>
    <row r="640" spans="3:6">
      <c r="C640" s="252"/>
      <c r="D640" s="252"/>
      <c r="E640" s="155"/>
      <c r="F640" s="155"/>
    </row>
    <row r="641" spans="3:6">
      <c r="C641" s="252"/>
      <c r="D641" s="252"/>
      <c r="E641" s="155"/>
      <c r="F641" s="155"/>
    </row>
    <row r="642" spans="3:6">
      <c r="C642" s="252"/>
      <c r="D642" s="252"/>
      <c r="E642" s="155"/>
      <c r="F642" s="155"/>
    </row>
    <row r="643" spans="3:6">
      <c r="C643" s="252"/>
      <c r="D643" s="252"/>
      <c r="E643" s="155"/>
      <c r="F643" s="155"/>
    </row>
    <row r="644" spans="3:6">
      <c r="C644" s="252"/>
      <c r="D644" s="252"/>
      <c r="E644" s="155"/>
      <c r="F644" s="155"/>
    </row>
    <row r="645" spans="3:6">
      <c r="C645" s="252"/>
      <c r="D645" s="252"/>
      <c r="E645" s="155"/>
      <c r="F645" s="155"/>
    </row>
    <row r="646" spans="3:6">
      <c r="C646" s="252"/>
      <c r="D646" s="252"/>
      <c r="E646" s="155"/>
      <c r="F646" s="155"/>
    </row>
    <row r="647" spans="3:6">
      <c r="C647" s="252"/>
      <c r="D647" s="252"/>
      <c r="E647" s="155"/>
      <c r="F647" s="155"/>
    </row>
    <row r="648" spans="3:6">
      <c r="C648" s="252"/>
      <c r="D648" s="252"/>
      <c r="E648" s="155"/>
      <c r="F648" s="155"/>
    </row>
    <row r="649" spans="3:6">
      <c r="C649" s="252"/>
      <c r="D649" s="252"/>
      <c r="E649" s="155"/>
      <c r="F649" s="155"/>
    </row>
    <row r="650" spans="3:6">
      <c r="C650" s="252"/>
      <c r="D650" s="252"/>
      <c r="E650" s="155"/>
      <c r="F650" s="155"/>
    </row>
    <row r="651" spans="3:6">
      <c r="C651" s="252"/>
      <c r="D651" s="252"/>
      <c r="E651" s="155"/>
      <c r="F651" s="155"/>
    </row>
    <row r="652" spans="3:6">
      <c r="C652" s="252"/>
      <c r="D652" s="252"/>
      <c r="E652" s="155"/>
      <c r="F652" s="155"/>
    </row>
    <row r="653" spans="3:6">
      <c r="C653" s="252"/>
      <c r="D653" s="252"/>
      <c r="E653" s="155"/>
      <c r="F653" s="155"/>
    </row>
    <row r="654" spans="3:6">
      <c r="C654" s="252"/>
      <c r="D654" s="252"/>
      <c r="E654" s="155"/>
      <c r="F654" s="155"/>
    </row>
    <row r="655" spans="3:6">
      <c r="C655" s="252"/>
      <c r="D655" s="252"/>
      <c r="E655" s="155"/>
      <c r="F655" s="155"/>
    </row>
    <row r="656" spans="3:6">
      <c r="C656" s="252"/>
      <c r="D656" s="252"/>
      <c r="E656" s="155"/>
      <c r="F656" s="155"/>
    </row>
    <row r="657" spans="3:6">
      <c r="C657" s="252"/>
      <c r="D657" s="252"/>
      <c r="E657" s="155"/>
      <c r="F657" s="155"/>
    </row>
    <row r="658" spans="3:6">
      <c r="C658" s="252"/>
      <c r="D658" s="252"/>
      <c r="E658" s="155"/>
      <c r="F658" s="155"/>
    </row>
    <row r="659" spans="3:6">
      <c r="C659" s="252"/>
      <c r="D659" s="252"/>
      <c r="E659" s="155"/>
      <c r="F659" s="155"/>
    </row>
    <row r="660" spans="3:6">
      <c r="C660" s="252"/>
      <c r="D660" s="252"/>
      <c r="E660" s="155"/>
      <c r="F660" s="155"/>
    </row>
    <row r="661" spans="3:6">
      <c r="C661" s="252"/>
      <c r="D661" s="252"/>
      <c r="E661" s="155"/>
      <c r="F661" s="155"/>
    </row>
    <row r="662" spans="3:6">
      <c r="C662" s="252"/>
      <c r="D662" s="252"/>
      <c r="E662" s="155"/>
      <c r="F662" s="155"/>
    </row>
    <row r="663" spans="3:6">
      <c r="C663" s="252"/>
      <c r="D663" s="252"/>
      <c r="E663" s="155"/>
      <c r="F663" s="155"/>
    </row>
    <row r="664" spans="3:6">
      <c r="C664" s="252"/>
      <c r="D664" s="252"/>
      <c r="E664" s="155"/>
      <c r="F664" s="155"/>
    </row>
    <row r="665" spans="3:6">
      <c r="C665" s="252"/>
      <c r="D665" s="252"/>
      <c r="E665" s="155"/>
      <c r="F665" s="155"/>
    </row>
    <row r="666" spans="3:6">
      <c r="C666" s="252"/>
      <c r="D666" s="252"/>
      <c r="E666" s="155"/>
      <c r="F666" s="155"/>
    </row>
    <row r="667" spans="3:6">
      <c r="C667" s="252"/>
      <c r="D667" s="252"/>
      <c r="E667" s="155"/>
      <c r="F667" s="155"/>
    </row>
    <row r="668" spans="3:6">
      <c r="C668" s="252"/>
      <c r="D668" s="252"/>
      <c r="E668" s="155"/>
      <c r="F668" s="155"/>
    </row>
    <row r="669" spans="3:6">
      <c r="C669" s="252"/>
      <c r="D669" s="252"/>
      <c r="E669" s="155"/>
      <c r="F669" s="155"/>
    </row>
    <row r="670" spans="3:6">
      <c r="C670" s="252"/>
      <c r="D670" s="252"/>
      <c r="E670" s="155"/>
      <c r="F670" s="155"/>
    </row>
    <row r="671" spans="3:6">
      <c r="C671" s="252"/>
      <c r="D671" s="252"/>
      <c r="E671" s="155"/>
      <c r="F671" s="155"/>
    </row>
    <row r="672" spans="3:6">
      <c r="C672" s="252"/>
      <c r="D672" s="252"/>
      <c r="E672" s="155"/>
      <c r="F672" s="155"/>
    </row>
    <row r="673" spans="3:6">
      <c r="C673" s="252"/>
      <c r="D673" s="252"/>
      <c r="E673" s="155"/>
      <c r="F673" s="155"/>
    </row>
    <row r="674" spans="3:6">
      <c r="C674" s="252"/>
      <c r="D674" s="252"/>
      <c r="E674" s="155"/>
      <c r="F674" s="155"/>
    </row>
    <row r="675" spans="3:6">
      <c r="C675" s="252"/>
      <c r="D675" s="252"/>
      <c r="E675" s="155"/>
      <c r="F675" s="155"/>
    </row>
    <row r="676" spans="3:6">
      <c r="C676" s="252"/>
      <c r="D676" s="252"/>
      <c r="E676" s="155"/>
      <c r="F676" s="155"/>
    </row>
    <row r="677" spans="3:6">
      <c r="C677" s="252"/>
      <c r="D677" s="252"/>
      <c r="E677" s="155"/>
      <c r="F677" s="155"/>
    </row>
    <row r="678" spans="3:6">
      <c r="C678" s="252"/>
      <c r="D678" s="252"/>
      <c r="E678" s="155"/>
      <c r="F678" s="155"/>
    </row>
    <row r="679" spans="3:6">
      <c r="C679" s="252"/>
      <c r="D679" s="252"/>
      <c r="E679" s="155"/>
      <c r="F679" s="155"/>
    </row>
    <row r="680" spans="3:6">
      <c r="C680" s="252"/>
      <c r="D680" s="252"/>
      <c r="E680" s="155"/>
      <c r="F680" s="155"/>
    </row>
    <row r="681" spans="3:6">
      <c r="C681" s="252"/>
      <c r="D681" s="252"/>
      <c r="E681" s="155"/>
      <c r="F681" s="155"/>
    </row>
    <row r="682" spans="3:6">
      <c r="C682" s="252"/>
      <c r="D682" s="252"/>
      <c r="E682" s="155"/>
      <c r="F682" s="155"/>
    </row>
    <row r="683" spans="3:6">
      <c r="C683" s="252"/>
      <c r="D683" s="252"/>
      <c r="E683" s="155"/>
      <c r="F683" s="155"/>
    </row>
    <row r="684" spans="3:6">
      <c r="C684" s="252"/>
      <c r="D684" s="252"/>
      <c r="E684" s="155"/>
      <c r="F684" s="155"/>
    </row>
    <row r="685" spans="3:6">
      <c r="C685" s="252"/>
      <c r="D685" s="252"/>
      <c r="E685" s="155"/>
      <c r="F685" s="155"/>
    </row>
    <row r="686" spans="3:6">
      <c r="C686" s="252"/>
      <c r="D686" s="252"/>
      <c r="E686" s="155"/>
      <c r="F686" s="155"/>
    </row>
    <row r="687" spans="3:6">
      <c r="C687" s="252"/>
      <c r="D687" s="252"/>
      <c r="E687" s="155"/>
      <c r="F687" s="155"/>
    </row>
    <row r="688" spans="3:6">
      <c r="C688" s="252"/>
      <c r="D688" s="252"/>
      <c r="E688" s="155"/>
      <c r="F688" s="155"/>
    </row>
    <row r="689" spans="3:6">
      <c r="C689" s="252"/>
      <c r="D689" s="252"/>
      <c r="E689" s="155"/>
      <c r="F689" s="155"/>
    </row>
    <row r="690" spans="3:6">
      <c r="C690" s="252"/>
      <c r="D690" s="252"/>
      <c r="E690" s="155"/>
      <c r="F690" s="155"/>
    </row>
    <row r="691" spans="3:6">
      <c r="C691" s="252"/>
      <c r="D691" s="252"/>
      <c r="E691" s="155"/>
      <c r="F691" s="155"/>
    </row>
    <row r="692" spans="3:6">
      <c r="C692" s="252"/>
      <c r="D692" s="252"/>
      <c r="E692" s="155"/>
      <c r="F692" s="155"/>
    </row>
    <row r="693" spans="3:6">
      <c r="C693" s="252"/>
      <c r="D693" s="252"/>
      <c r="E693" s="155"/>
      <c r="F693" s="155"/>
    </row>
    <row r="694" spans="3:6">
      <c r="C694" s="252"/>
      <c r="D694" s="252"/>
      <c r="E694" s="155"/>
      <c r="F694" s="155"/>
    </row>
    <row r="695" spans="3:6">
      <c r="C695" s="252"/>
      <c r="D695" s="252"/>
      <c r="E695" s="155"/>
      <c r="F695" s="155"/>
    </row>
    <row r="696" spans="3:6">
      <c r="C696" s="252"/>
      <c r="D696" s="252"/>
      <c r="E696" s="155"/>
      <c r="F696" s="155"/>
    </row>
    <row r="697" spans="3:6">
      <c r="C697" s="252"/>
      <c r="D697" s="252"/>
      <c r="E697" s="155"/>
      <c r="F697" s="155"/>
    </row>
    <row r="698" spans="3:6">
      <c r="C698" s="252"/>
      <c r="D698" s="252"/>
      <c r="E698" s="155"/>
      <c r="F698" s="155"/>
    </row>
    <row r="699" spans="3:6">
      <c r="C699" s="252"/>
      <c r="D699" s="252"/>
      <c r="E699" s="155"/>
      <c r="F699" s="155"/>
    </row>
    <row r="700" spans="3:6">
      <c r="C700" s="252"/>
      <c r="D700" s="252"/>
      <c r="E700" s="155"/>
      <c r="F700" s="155"/>
    </row>
    <row r="701" spans="3:6">
      <c r="C701" s="252"/>
      <c r="D701" s="252"/>
      <c r="E701" s="155"/>
      <c r="F701" s="155"/>
    </row>
    <row r="702" spans="3:6">
      <c r="C702" s="252"/>
      <c r="D702" s="252"/>
      <c r="E702" s="155"/>
      <c r="F702" s="155"/>
    </row>
    <row r="703" spans="3:6">
      <c r="C703" s="252"/>
      <c r="D703" s="252"/>
      <c r="E703" s="155"/>
      <c r="F703" s="155"/>
    </row>
    <row r="704" spans="3:6">
      <c r="C704" s="252"/>
      <c r="D704" s="252"/>
      <c r="E704" s="155"/>
      <c r="F704" s="155"/>
    </row>
    <row r="705" spans="3:6">
      <c r="C705" s="252"/>
      <c r="D705" s="252"/>
      <c r="E705" s="155"/>
      <c r="F705" s="155"/>
    </row>
    <row r="706" spans="3:6">
      <c r="C706" s="252"/>
      <c r="D706" s="252"/>
      <c r="E706" s="155"/>
      <c r="F706" s="155"/>
    </row>
    <row r="707" spans="3:6">
      <c r="C707" s="252"/>
      <c r="D707" s="252"/>
      <c r="E707" s="155"/>
      <c r="F707" s="155"/>
    </row>
    <row r="708" spans="3:6">
      <c r="C708" s="252"/>
      <c r="D708" s="252"/>
      <c r="E708" s="155"/>
      <c r="F708" s="155"/>
    </row>
    <row r="709" spans="3:6">
      <c r="C709" s="252"/>
      <c r="D709" s="252"/>
      <c r="E709" s="155"/>
      <c r="F709" s="155"/>
    </row>
    <row r="710" spans="3:6">
      <c r="C710" s="252"/>
      <c r="D710" s="252"/>
      <c r="E710" s="155"/>
      <c r="F710" s="155"/>
    </row>
    <row r="711" spans="3:6">
      <c r="C711" s="252"/>
      <c r="D711" s="252"/>
      <c r="E711" s="155"/>
      <c r="F711" s="155"/>
    </row>
    <row r="712" spans="3:6">
      <c r="C712" s="252"/>
      <c r="D712" s="252"/>
      <c r="E712" s="155"/>
      <c r="F712" s="155"/>
    </row>
    <row r="713" spans="3:6">
      <c r="C713" s="252"/>
      <c r="D713" s="252"/>
      <c r="E713" s="155"/>
      <c r="F713" s="155"/>
    </row>
    <row r="714" spans="3:6">
      <c r="C714" s="252"/>
      <c r="D714" s="252"/>
      <c r="E714" s="155"/>
      <c r="F714" s="155"/>
    </row>
    <row r="715" spans="3:6">
      <c r="C715" s="252"/>
      <c r="D715" s="252"/>
      <c r="E715" s="155"/>
      <c r="F715" s="155"/>
    </row>
    <row r="716" spans="3:6">
      <c r="C716" s="252"/>
      <c r="D716" s="252"/>
      <c r="E716" s="155"/>
      <c r="F716" s="155"/>
    </row>
    <row r="717" spans="3:6">
      <c r="C717" s="252"/>
      <c r="D717" s="252"/>
      <c r="E717" s="155"/>
      <c r="F717" s="155"/>
    </row>
    <row r="718" spans="3:6">
      <c r="C718" s="252"/>
      <c r="D718" s="252"/>
      <c r="E718" s="155"/>
      <c r="F718" s="155"/>
    </row>
    <row r="719" spans="3:6">
      <c r="C719" s="252"/>
      <c r="D719" s="252"/>
      <c r="E719" s="155"/>
      <c r="F719" s="155"/>
    </row>
    <row r="720" spans="3:6">
      <c r="C720" s="252"/>
      <c r="D720" s="252"/>
      <c r="E720" s="155"/>
      <c r="F720" s="155"/>
    </row>
    <row r="721" spans="3:6">
      <c r="C721" s="252"/>
      <c r="D721" s="252"/>
      <c r="E721" s="155"/>
      <c r="F721" s="155"/>
    </row>
    <row r="722" spans="3:6">
      <c r="C722" s="252"/>
      <c r="D722" s="252"/>
      <c r="E722" s="155"/>
      <c r="F722" s="155"/>
    </row>
    <row r="723" spans="3:6">
      <c r="C723" s="252"/>
      <c r="D723" s="252"/>
      <c r="E723" s="155"/>
      <c r="F723" s="155"/>
    </row>
    <row r="724" spans="3:6">
      <c r="C724" s="252"/>
      <c r="D724" s="252"/>
      <c r="E724" s="155"/>
      <c r="F724" s="155"/>
    </row>
    <row r="725" spans="3:6">
      <c r="C725" s="252"/>
      <c r="D725" s="252"/>
      <c r="E725" s="155"/>
      <c r="F725" s="155"/>
    </row>
    <row r="726" spans="3:6">
      <c r="C726" s="252"/>
      <c r="D726" s="252"/>
      <c r="E726" s="155"/>
      <c r="F726" s="155"/>
    </row>
    <row r="727" spans="3:6">
      <c r="C727" s="252"/>
      <c r="D727" s="252"/>
      <c r="E727" s="155"/>
      <c r="F727" s="155"/>
    </row>
    <row r="728" spans="3:6">
      <c r="C728" s="252"/>
      <c r="D728" s="252"/>
      <c r="E728" s="155"/>
      <c r="F728" s="155"/>
    </row>
    <row r="729" spans="3:6">
      <c r="C729" s="252"/>
      <c r="D729" s="252"/>
      <c r="E729" s="155"/>
      <c r="F729" s="155"/>
    </row>
    <row r="730" spans="3:6">
      <c r="C730" s="252"/>
      <c r="D730" s="252"/>
      <c r="E730" s="155"/>
      <c r="F730" s="155"/>
    </row>
    <row r="731" spans="3:6">
      <c r="C731" s="252"/>
      <c r="D731" s="252"/>
      <c r="E731" s="155"/>
      <c r="F731" s="155"/>
    </row>
    <row r="732" spans="3:6">
      <c r="C732" s="252"/>
      <c r="D732" s="252"/>
      <c r="E732" s="155"/>
      <c r="F732" s="155"/>
    </row>
    <row r="733" spans="3:6">
      <c r="C733" s="252"/>
      <c r="D733" s="252"/>
      <c r="E733" s="155"/>
      <c r="F733" s="155"/>
    </row>
    <row r="734" spans="3:6">
      <c r="C734" s="252"/>
      <c r="D734" s="252"/>
      <c r="E734" s="155"/>
      <c r="F734" s="155"/>
    </row>
    <row r="735" spans="3:6">
      <c r="C735" s="252"/>
      <c r="D735" s="252"/>
      <c r="E735" s="155"/>
      <c r="F735" s="155"/>
    </row>
    <row r="736" spans="3:6">
      <c r="C736" s="252"/>
      <c r="D736" s="252"/>
      <c r="E736" s="155"/>
      <c r="F736" s="155"/>
    </row>
    <row r="737" spans="3:6">
      <c r="C737" s="252"/>
      <c r="D737" s="252"/>
      <c r="E737" s="155"/>
      <c r="F737" s="155"/>
    </row>
    <row r="738" spans="3:6">
      <c r="C738" s="252"/>
      <c r="D738" s="252"/>
      <c r="E738" s="155"/>
      <c r="F738" s="155"/>
    </row>
    <row r="739" spans="3:6">
      <c r="C739" s="252"/>
      <c r="D739" s="252"/>
      <c r="E739" s="155"/>
      <c r="F739" s="155"/>
    </row>
    <row r="740" spans="3:6">
      <c r="C740" s="252"/>
      <c r="D740" s="252"/>
      <c r="E740" s="155"/>
      <c r="F740" s="155"/>
    </row>
    <row r="741" spans="3:6">
      <c r="C741" s="252"/>
      <c r="D741" s="252"/>
      <c r="E741" s="155"/>
      <c r="F741" s="155"/>
    </row>
    <row r="742" spans="3:6">
      <c r="C742" s="252"/>
      <c r="D742" s="252"/>
      <c r="E742" s="155"/>
      <c r="F742" s="155"/>
    </row>
    <row r="743" spans="3:6">
      <c r="C743" s="252"/>
      <c r="D743" s="252"/>
      <c r="E743" s="155"/>
      <c r="F743" s="155"/>
    </row>
    <row r="744" spans="3:6">
      <c r="C744" s="252"/>
      <c r="D744" s="252"/>
      <c r="E744" s="155"/>
      <c r="F744" s="155"/>
    </row>
    <row r="745" spans="3:6">
      <c r="C745" s="252"/>
      <c r="D745" s="252"/>
      <c r="E745" s="155"/>
      <c r="F745" s="155"/>
    </row>
    <row r="746" spans="3:6">
      <c r="C746" s="252"/>
      <c r="D746" s="252"/>
      <c r="E746" s="155"/>
      <c r="F746" s="155"/>
    </row>
    <row r="747" spans="3:6">
      <c r="C747" s="252"/>
      <c r="D747" s="252"/>
      <c r="E747" s="155"/>
      <c r="F747" s="155"/>
    </row>
    <row r="748" spans="3:6">
      <c r="C748" s="252"/>
      <c r="D748" s="252"/>
      <c r="E748" s="155"/>
      <c r="F748" s="155"/>
    </row>
    <row r="749" spans="3:6">
      <c r="C749" s="252"/>
      <c r="D749" s="252"/>
      <c r="E749" s="155"/>
      <c r="F749" s="155"/>
    </row>
    <row r="750" spans="3:6">
      <c r="C750" s="252"/>
      <c r="D750" s="252"/>
      <c r="E750" s="155"/>
      <c r="F750" s="155"/>
    </row>
    <row r="751" spans="3:6">
      <c r="C751" s="252"/>
      <c r="D751" s="252"/>
      <c r="E751" s="155"/>
      <c r="F751" s="155"/>
    </row>
    <row r="752" spans="3:6">
      <c r="C752" s="252"/>
      <c r="D752" s="252"/>
      <c r="E752" s="155"/>
      <c r="F752" s="155"/>
    </row>
    <row r="753" spans="3:6">
      <c r="C753" s="252"/>
      <c r="D753" s="252"/>
      <c r="E753" s="155"/>
      <c r="F753" s="155"/>
    </row>
    <row r="754" spans="3:6">
      <c r="C754" s="252"/>
      <c r="D754" s="252"/>
      <c r="E754" s="155"/>
      <c r="F754" s="155"/>
    </row>
    <row r="755" spans="3:6">
      <c r="C755" s="252"/>
      <c r="D755" s="252"/>
      <c r="E755" s="155"/>
      <c r="F755" s="155"/>
    </row>
    <row r="756" spans="3:6">
      <c r="C756" s="252"/>
      <c r="D756" s="252"/>
      <c r="E756" s="155"/>
      <c r="F756" s="155"/>
    </row>
    <row r="757" spans="3:6">
      <c r="C757" s="252"/>
      <c r="D757" s="252"/>
      <c r="E757" s="155"/>
      <c r="F757" s="155"/>
    </row>
    <row r="758" spans="3:6">
      <c r="C758" s="252"/>
      <c r="D758" s="252"/>
      <c r="E758" s="155"/>
      <c r="F758" s="155"/>
    </row>
    <row r="759" spans="3:6">
      <c r="C759" s="252"/>
      <c r="D759" s="252"/>
      <c r="E759" s="155"/>
      <c r="F759" s="155"/>
    </row>
    <row r="760" spans="3:6">
      <c r="C760" s="252"/>
      <c r="D760" s="252"/>
      <c r="E760" s="155"/>
      <c r="F760" s="155"/>
    </row>
    <row r="761" spans="3:6">
      <c r="C761" s="252"/>
      <c r="D761" s="252"/>
      <c r="E761" s="155"/>
      <c r="F761" s="155"/>
    </row>
    <row r="762" spans="3:6">
      <c r="C762" s="252"/>
      <c r="D762" s="252"/>
      <c r="E762" s="155"/>
      <c r="F762" s="155"/>
    </row>
    <row r="763" spans="3:6">
      <c r="C763" s="252"/>
      <c r="D763" s="252"/>
      <c r="E763" s="155"/>
      <c r="F763" s="155"/>
    </row>
    <row r="764" spans="3:6">
      <c r="C764" s="252"/>
      <c r="D764" s="252"/>
      <c r="E764" s="155"/>
      <c r="F764" s="155"/>
    </row>
    <row r="765" spans="3:6">
      <c r="C765" s="252"/>
      <c r="D765" s="252"/>
      <c r="E765" s="155"/>
      <c r="F765" s="155"/>
    </row>
    <row r="766" spans="3:6">
      <c r="C766" s="252"/>
      <c r="D766" s="252"/>
      <c r="E766" s="155"/>
      <c r="F766" s="155"/>
    </row>
    <row r="767" spans="3:6">
      <c r="C767" s="252"/>
      <c r="D767" s="252"/>
      <c r="E767" s="155"/>
      <c r="F767" s="155"/>
    </row>
    <row r="768" spans="3:6">
      <c r="C768" s="252"/>
      <c r="D768" s="252"/>
      <c r="E768" s="155"/>
      <c r="F768" s="155"/>
    </row>
    <row r="769" spans="3:6">
      <c r="C769" s="252"/>
      <c r="D769" s="252"/>
      <c r="E769" s="155"/>
      <c r="F769" s="155"/>
    </row>
    <row r="770" spans="3:6">
      <c r="C770" s="252"/>
      <c r="D770" s="252"/>
      <c r="E770" s="155"/>
      <c r="F770" s="155"/>
    </row>
    <row r="771" spans="3:6">
      <c r="C771" s="252"/>
      <c r="D771" s="252"/>
      <c r="E771" s="155"/>
      <c r="F771" s="155"/>
    </row>
    <row r="772" spans="3:6">
      <c r="C772" s="252"/>
      <c r="D772" s="252"/>
      <c r="E772" s="155"/>
      <c r="F772" s="155"/>
    </row>
    <row r="773" spans="3:6">
      <c r="C773" s="252"/>
      <c r="D773" s="252"/>
      <c r="E773" s="155"/>
      <c r="F773" s="155"/>
    </row>
    <row r="774" spans="3:6">
      <c r="C774" s="252"/>
      <c r="D774" s="252"/>
      <c r="E774" s="155"/>
      <c r="F774" s="155"/>
    </row>
    <row r="775" spans="3:6">
      <c r="C775" s="252"/>
      <c r="D775" s="252"/>
      <c r="E775" s="155"/>
      <c r="F775" s="155"/>
    </row>
    <row r="776" spans="3:6">
      <c r="C776" s="252"/>
      <c r="D776" s="252"/>
      <c r="E776" s="155"/>
      <c r="F776" s="155"/>
    </row>
    <row r="777" spans="3:6">
      <c r="C777" s="252"/>
      <c r="D777" s="252"/>
      <c r="E777" s="155"/>
      <c r="F777" s="155"/>
    </row>
    <row r="778" spans="3:6">
      <c r="C778" s="252"/>
      <c r="D778" s="252"/>
      <c r="E778" s="155"/>
      <c r="F778" s="155"/>
    </row>
    <row r="779" spans="3:6">
      <c r="C779" s="252"/>
      <c r="D779" s="252"/>
      <c r="E779" s="155"/>
      <c r="F779" s="155"/>
    </row>
    <row r="780" spans="3:6">
      <c r="C780" s="252"/>
      <c r="D780" s="252"/>
      <c r="E780" s="155"/>
      <c r="F780" s="155"/>
    </row>
    <row r="781" spans="3:6">
      <c r="C781" s="252"/>
      <c r="D781" s="252"/>
      <c r="E781" s="155"/>
      <c r="F781" s="155"/>
    </row>
    <row r="782" spans="3:6">
      <c r="C782" s="252"/>
      <c r="D782" s="252"/>
      <c r="E782" s="155"/>
      <c r="F782" s="155"/>
    </row>
    <row r="783" spans="3:6">
      <c r="C783" s="252"/>
      <c r="D783" s="252"/>
      <c r="E783" s="155"/>
      <c r="F783" s="155"/>
    </row>
    <row r="784" spans="3:6">
      <c r="C784" s="252"/>
      <c r="D784" s="252"/>
      <c r="E784" s="155"/>
      <c r="F784" s="155"/>
    </row>
    <row r="785" spans="3:6">
      <c r="C785" s="252"/>
      <c r="D785" s="252"/>
      <c r="E785" s="155"/>
      <c r="F785" s="155"/>
    </row>
    <row r="786" spans="3:6">
      <c r="C786" s="252"/>
      <c r="D786" s="252"/>
      <c r="E786" s="155"/>
      <c r="F786" s="155"/>
    </row>
    <row r="787" spans="3:6">
      <c r="C787" s="252"/>
      <c r="D787" s="252"/>
      <c r="E787" s="155"/>
      <c r="F787" s="155"/>
    </row>
    <row r="788" spans="3:6">
      <c r="C788" s="252"/>
      <c r="D788" s="252"/>
      <c r="E788" s="155"/>
      <c r="F788" s="155"/>
    </row>
    <row r="789" spans="3:6">
      <c r="C789" s="252"/>
      <c r="D789" s="252"/>
      <c r="E789" s="155"/>
      <c r="F789" s="155"/>
    </row>
    <row r="790" spans="3:6">
      <c r="C790" s="252"/>
      <c r="D790" s="252"/>
      <c r="E790" s="155"/>
      <c r="F790" s="155"/>
    </row>
    <row r="791" spans="3:6">
      <c r="C791" s="252"/>
      <c r="D791" s="252"/>
      <c r="E791" s="155"/>
      <c r="F791" s="155"/>
    </row>
    <row r="792" spans="3:6">
      <c r="C792" s="252"/>
      <c r="D792" s="252"/>
      <c r="E792" s="155"/>
      <c r="F792" s="155"/>
    </row>
    <row r="793" spans="3:6">
      <c r="C793" s="252"/>
      <c r="D793" s="252"/>
      <c r="E793" s="155"/>
      <c r="F793" s="155"/>
    </row>
    <row r="794" spans="3:6">
      <c r="C794" s="252"/>
      <c r="D794" s="252"/>
      <c r="E794" s="155"/>
      <c r="F794" s="155"/>
    </row>
    <row r="795" spans="3:6">
      <c r="C795" s="252"/>
      <c r="D795" s="252"/>
      <c r="E795" s="155"/>
      <c r="F795" s="155"/>
    </row>
    <row r="796" spans="3:6">
      <c r="C796" s="252"/>
      <c r="D796" s="252"/>
      <c r="E796" s="155"/>
      <c r="F796" s="155"/>
    </row>
    <row r="797" spans="3:6">
      <c r="C797" s="252"/>
      <c r="D797" s="252"/>
      <c r="E797" s="155"/>
      <c r="F797" s="155"/>
    </row>
    <row r="798" spans="3:6">
      <c r="C798" s="252"/>
      <c r="D798" s="252"/>
      <c r="E798" s="155"/>
      <c r="F798" s="155"/>
    </row>
    <row r="799" spans="3:6">
      <c r="C799" s="252"/>
      <c r="D799" s="252"/>
      <c r="E799" s="155"/>
      <c r="F799" s="155"/>
    </row>
    <row r="800" spans="3:6">
      <c r="C800" s="252"/>
      <c r="D800" s="252"/>
      <c r="E800" s="155"/>
      <c r="F800" s="155"/>
    </row>
    <row r="801" spans="3:6">
      <c r="C801" s="252"/>
      <c r="D801" s="252"/>
      <c r="E801" s="155"/>
      <c r="F801" s="155"/>
    </row>
    <row r="802" spans="3:6">
      <c r="C802" s="252"/>
      <c r="D802" s="252"/>
      <c r="E802" s="155"/>
      <c r="F802" s="155"/>
    </row>
    <row r="803" spans="3:6">
      <c r="C803" s="252"/>
      <c r="D803" s="252"/>
      <c r="E803" s="155"/>
      <c r="F803" s="155"/>
    </row>
    <row r="804" spans="3:6">
      <c r="C804" s="252"/>
      <c r="D804" s="252"/>
      <c r="E804" s="155"/>
      <c r="F804" s="155"/>
    </row>
    <row r="805" spans="3:6">
      <c r="C805" s="252"/>
      <c r="D805" s="252"/>
      <c r="E805" s="155"/>
      <c r="F805" s="155"/>
    </row>
    <row r="806" spans="3:6">
      <c r="C806" s="252"/>
      <c r="D806" s="252"/>
      <c r="E806" s="155"/>
      <c r="F806" s="155"/>
    </row>
    <row r="807" spans="3:6">
      <c r="C807" s="252"/>
      <c r="D807" s="252"/>
      <c r="E807" s="155"/>
      <c r="F807" s="155"/>
    </row>
    <row r="808" spans="3:6">
      <c r="C808" s="252"/>
      <c r="D808" s="252"/>
      <c r="E808" s="155"/>
      <c r="F808" s="155"/>
    </row>
    <row r="809" spans="3:6">
      <c r="C809" s="252"/>
      <c r="D809" s="252"/>
      <c r="E809" s="155"/>
      <c r="F809" s="155"/>
    </row>
    <row r="810" spans="3:6">
      <c r="C810" s="252"/>
      <c r="D810" s="252"/>
      <c r="E810" s="155"/>
      <c r="F810" s="155"/>
    </row>
    <row r="811" spans="3:6">
      <c r="C811" s="252"/>
      <c r="D811" s="252"/>
      <c r="E811" s="155"/>
      <c r="F811" s="155"/>
    </row>
    <row r="812" spans="3:6">
      <c r="C812" s="252"/>
      <c r="D812" s="252"/>
      <c r="E812" s="155"/>
      <c r="F812" s="155"/>
    </row>
    <row r="813" spans="3:6">
      <c r="C813" s="252"/>
      <c r="D813" s="252"/>
      <c r="E813" s="155"/>
      <c r="F813" s="155"/>
    </row>
    <row r="814" spans="3:6">
      <c r="C814" s="252"/>
      <c r="D814" s="252"/>
      <c r="E814" s="155"/>
      <c r="F814" s="155"/>
    </row>
    <row r="815" spans="3:6">
      <c r="C815" s="252"/>
      <c r="D815" s="252"/>
      <c r="E815" s="155"/>
      <c r="F815" s="155"/>
    </row>
    <row r="816" spans="3:6">
      <c r="C816" s="252"/>
      <c r="D816" s="252"/>
      <c r="E816" s="155"/>
      <c r="F816" s="155"/>
    </row>
    <row r="817" spans="3:6">
      <c r="C817" s="252"/>
      <c r="D817" s="252"/>
      <c r="E817" s="155"/>
      <c r="F817" s="155"/>
    </row>
    <row r="818" spans="3:6">
      <c r="C818" s="252"/>
      <c r="D818" s="252"/>
      <c r="E818" s="155"/>
      <c r="F818" s="155"/>
    </row>
    <row r="819" spans="3:6">
      <c r="C819" s="252"/>
      <c r="D819" s="252"/>
      <c r="E819" s="155"/>
      <c r="F819" s="155"/>
    </row>
    <row r="820" spans="3:6">
      <c r="C820" s="252"/>
      <c r="D820" s="252"/>
      <c r="E820" s="155"/>
      <c r="F820" s="155"/>
    </row>
    <row r="821" spans="3:6">
      <c r="C821" s="252"/>
      <c r="D821" s="252"/>
      <c r="E821" s="155"/>
      <c r="F821" s="155"/>
    </row>
    <row r="822" spans="3:6">
      <c r="C822" s="252"/>
      <c r="D822" s="252"/>
      <c r="E822" s="155"/>
      <c r="F822" s="155"/>
    </row>
    <row r="823" spans="3:6">
      <c r="C823" s="252"/>
      <c r="D823" s="252"/>
      <c r="E823" s="155"/>
      <c r="F823" s="155"/>
    </row>
    <row r="824" spans="3:6">
      <c r="C824" s="252"/>
      <c r="D824" s="252"/>
      <c r="E824" s="155"/>
      <c r="F824" s="155"/>
    </row>
    <row r="825" spans="3:6">
      <c r="C825" s="252"/>
      <c r="D825" s="252"/>
      <c r="E825" s="155"/>
      <c r="F825" s="155"/>
    </row>
    <row r="826" spans="3:6">
      <c r="C826" s="252"/>
      <c r="D826" s="252"/>
      <c r="E826" s="155"/>
      <c r="F826" s="155"/>
    </row>
    <row r="827" spans="3:6">
      <c r="C827" s="252"/>
      <c r="D827" s="252"/>
      <c r="E827" s="155"/>
      <c r="F827" s="155"/>
    </row>
    <row r="828" spans="3:6">
      <c r="C828" s="252"/>
      <c r="D828" s="252"/>
      <c r="E828" s="155"/>
      <c r="F828" s="155"/>
    </row>
    <row r="829" spans="3:6">
      <c r="C829" s="252"/>
      <c r="D829" s="252"/>
      <c r="E829" s="155"/>
      <c r="F829" s="155"/>
    </row>
    <row r="830" spans="3:6">
      <c r="C830" s="252"/>
      <c r="D830" s="252"/>
      <c r="E830" s="155"/>
      <c r="F830" s="155"/>
    </row>
    <row r="831" spans="3:6">
      <c r="C831" s="252"/>
      <c r="D831" s="252"/>
      <c r="E831" s="155"/>
      <c r="F831" s="155"/>
    </row>
    <row r="832" spans="3:6">
      <c r="C832" s="252"/>
      <c r="D832" s="252"/>
      <c r="E832" s="155"/>
      <c r="F832" s="155"/>
    </row>
    <row r="833" spans="3:6">
      <c r="C833" s="252"/>
      <c r="D833" s="252"/>
      <c r="E833" s="155"/>
      <c r="F833" s="155"/>
    </row>
    <row r="834" spans="3:6">
      <c r="C834" s="252"/>
      <c r="D834" s="252"/>
      <c r="E834" s="155"/>
      <c r="F834" s="155"/>
    </row>
    <row r="835" spans="3:6">
      <c r="C835" s="252"/>
      <c r="D835" s="252"/>
      <c r="E835" s="155"/>
      <c r="F835" s="155"/>
    </row>
    <row r="836" spans="3:6">
      <c r="C836" s="252"/>
      <c r="D836" s="252"/>
      <c r="E836" s="155"/>
      <c r="F836" s="155"/>
    </row>
    <row r="837" spans="3:6">
      <c r="C837" s="252"/>
      <c r="D837" s="252"/>
      <c r="E837" s="155"/>
      <c r="F837" s="155"/>
    </row>
    <row r="838" spans="3:6">
      <c r="C838" s="252"/>
      <c r="D838" s="252"/>
      <c r="E838" s="155"/>
      <c r="F838" s="155"/>
    </row>
    <row r="839" spans="3:6">
      <c r="C839" s="252"/>
      <c r="D839" s="252"/>
      <c r="E839" s="155"/>
      <c r="F839" s="155"/>
    </row>
    <row r="840" spans="3:6">
      <c r="C840" s="252"/>
      <c r="D840" s="252"/>
      <c r="E840" s="155"/>
      <c r="F840" s="155"/>
    </row>
    <row r="841" spans="3:6">
      <c r="C841" s="252"/>
      <c r="D841" s="252"/>
      <c r="E841" s="155"/>
      <c r="F841" s="155"/>
    </row>
    <row r="842" spans="3:6">
      <c r="C842" s="252"/>
      <c r="D842" s="252"/>
      <c r="E842" s="155"/>
      <c r="F842" s="155"/>
    </row>
    <row r="843" spans="3:6">
      <c r="C843" s="252"/>
      <c r="D843" s="252"/>
      <c r="E843" s="155"/>
      <c r="F843" s="155"/>
    </row>
    <row r="844" spans="3:6">
      <c r="C844" s="252"/>
      <c r="D844" s="252"/>
      <c r="E844" s="155"/>
      <c r="F844" s="155"/>
    </row>
    <row r="845" spans="3:6">
      <c r="C845" s="252"/>
      <c r="D845" s="252"/>
      <c r="E845" s="155"/>
      <c r="F845" s="155"/>
    </row>
    <row r="846" spans="3:6">
      <c r="C846" s="252"/>
      <c r="D846" s="252"/>
      <c r="E846" s="155"/>
      <c r="F846" s="155"/>
    </row>
    <row r="847" spans="3:6">
      <c r="C847" s="252"/>
      <c r="D847" s="252"/>
      <c r="E847" s="155"/>
      <c r="F847" s="155"/>
    </row>
    <row r="848" spans="3:6">
      <c r="C848" s="252"/>
      <c r="D848" s="252"/>
      <c r="E848" s="155"/>
      <c r="F848" s="155"/>
    </row>
    <row r="849" spans="3:6">
      <c r="C849" s="252"/>
      <c r="D849" s="252"/>
      <c r="E849" s="155"/>
      <c r="F849" s="155"/>
    </row>
    <row r="850" spans="3:6">
      <c r="C850" s="252"/>
      <c r="D850" s="252"/>
      <c r="E850" s="155"/>
      <c r="F850" s="155"/>
    </row>
    <row r="851" spans="3:6">
      <c r="C851" s="252"/>
      <c r="D851" s="252"/>
      <c r="E851" s="155"/>
      <c r="F851" s="155"/>
    </row>
    <row r="852" spans="3:6">
      <c r="C852" s="252"/>
      <c r="D852" s="252"/>
      <c r="E852" s="155"/>
      <c r="F852" s="155"/>
    </row>
    <row r="853" spans="3:6">
      <c r="C853" s="252"/>
      <c r="D853" s="252"/>
      <c r="E853" s="155"/>
      <c r="F853" s="155"/>
    </row>
    <row r="854" spans="3:6">
      <c r="C854" s="252"/>
      <c r="D854" s="252"/>
      <c r="E854" s="155"/>
      <c r="F854" s="155"/>
    </row>
    <row r="855" spans="3:6">
      <c r="C855" s="252"/>
      <c r="D855" s="252"/>
      <c r="E855" s="155"/>
      <c r="F855" s="155"/>
    </row>
    <row r="856" spans="3:6">
      <c r="C856" s="252"/>
      <c r="D856" s="252"/>
      <c r="E856" s="155"/>
      <c r="F856" s="155"/>
    </row>
    <row r="857" spans="3:6">
      <c r="C857" s="252"/>
      <c r="D857" s="252"/>
      <c r="E857" s="155"/>
      <c r="F857" s="155"/>
    </row>
    <row r="858" spans="3:6">
      <c r="C858" s="252"/>
      <c r="D858" s="252"/>
      <c r="E858" s="155"/>
      <c r="F858" s="155"/>
    </row>
    <row r="859" spans="3:6">
      <c r="C859" s="252"/>
      <c r="D859" s="252"/>
      <c r="E859" s="155"/>
      <c r="F859" s="155"/>
    </row>
    <row r="860" spans="3:6">
      <c r="C860" s="252"/>
      <c r="D860" s="252"/>
      <c r="E860" s="155"/>
      <c r="F860" s="155"/>
    </row>
    <row r="861" spans="3:6">
      <c r="C861" s="252"/>
      <c r="D861" s="252"/>
      <c r="E861" s="155"/>
      <c r="F861" s="155"/>
    </row>
    <row r="862" spans="3:6">
      <c r="C862" s="252"/>
      <c r="D862" s="252"/>
      <c r="E862" s="155"/>
      <c r="F862" s="155"/>
    </row>
    <row r="863" spans="3:6">
      <c r="C863" s="252"/>
      <c r="D863" s="252"/>
      <c r="E863" s="155"/>
      <c r="F863" s="155"/>
    </row>
    <row r="864" spans="3:6">
      <c r="C864" s="252"/>
      <c r="D864" s="252"/>
      <c r="E864" s="155"/>
      <c r="F864" s="155"/>
    </row>
    <row r="865" spans="3:6">
      <c r="C865" s="252"/>
      <c r="D865" s="252"/>
      <c r="E865" s="155"/>
      <c r="F865" s="155"/>
    </row>
    <row r="866" spans="3:6">
      <c r="C866" s="252"/>
      <c r="D866" s="252"/>
      <c r="E866" s="155"/>
      <c r="F866" s="155"/>
    </row>
    <row r="867" spans="3:6">
      <c r="C867" s="252"/>
      <c r="D867" s="252"/>
      <c r="E867" s="155"/>
      <c r="F867" s="155"/>
    </row>
    <row r="868" spans="3:6">
      <c r="C868" s="252"/>
      <c r="D868" s="252"/>
      <c r="E868" s="155"/>
      <c r="F868" s="155"/>
    </row>
    <row r="869" spans="3:6">
      <c r="C869" s="252"/>
      <c r="D869" s="252"/>
      <c r="E869" s="155"/>
      <c r="F869" s="155"/>
    </row>
    <row r="870" spans="3:6">
      <c r="C870" s="252"/>
      <c r="D870" s="252"/>
      <c r="E870" s="155"/>
      <c r="F870" s="155"/>
    </row>
    <row r="871" spans="3:6">
      <c r="C871" s="252"/>
      <c r="D871" s="252"/>
      <c r="E871" s="155"/>
      <c r="F871" s="155"/>
    </row>
    <row r="872" spans="3:6">
      <c r="C872" s="252"/>
      <c r="D872" s="252"/>
      <c r="E872" s="155"/>
      <c r="F872" s="155"/>
    </row>
    <row r="873" spans="3:6">
      <c r="C873" s="252"/>
      <c r="D873" s="252"/>
      <c r="E873" s="155"/>
      <c r="F873" s="155"/>
    </row>
    <row r="874" spans="3:6">
      <c r="C874" s="252"/>
      <c r="D874" s="252"/>
      <c r="E874" s="155"/>
      <c r="F874" s="155"/>
    </row>
    <row r="875" spans="3:6">
      <c r="C875" s="252"/>
      <c r="D875" s="252"/>
      <c r="E875" s="155"/>
      <c r="F875" s="155"/>
    </row>
    <row r="876" spans="3:6">
      <c r="C876" s="252"/>
      <c r="D876" s="252"/>
      <c r="E876" s="155"/>
      <c r="F876" s="155"/>
    </row>
    <row r="877" spans="3:6">
      <c r="C877" s="252"/>
      <c r="D877" s="252"/>
      <c r="E877" s="155"/>
      <c r="F877" s="155"/>
    </row>
    <row r="878" spans="3:6">
      <c r="C878" s="252"/>
      <c r="D878" s="252"/>
      <c r="E878" s="155"/>
      <c r="F878" s="155"/>
    </row>
    <row r="879" spans="3:6">
      <c r="C879" s="252"/>
      <c r="D879" s="252"/>
      <c r="E879" s="155"/>
      <c r="F879" s="155"/>
    </row>
    <row r="880" spans="3:6">
      <c r="C880" s="252"/>
      <c r="D880" s="252"/>
      <c r="E880" s="155"/>
      <c r="F880" s="155"/>
    </row>
    <row r="881" spans="3:6">
      <c r="C881" s="252"/>
      <c r="D881" s="252"/>
      <c r="E881" s="155"/>
      <c r="F881" s="155"/>
    </row>
    <row r="882" spans="3:6">
      <c r="C882" s="252"/>
      <c r="D882" s="252"/>
      <c r="E882" s="155"/>
      <c r="F882" s="155"/>
    </row>
    <row r="883" spans="3:6">
      <c r="C883" s="252"/>
      <c r="D883" s="252"/>
      <c r="E883" s="155"/>
      <c r="F883" s="155"/>
    </row>
    <row r="884" spans="3:6">
      <c r="C884" s="252"/>
      <c r="D884" s="252"/>
      <c r="E884" s="155"/>
      <c r="F884" s="155"/>
    </row>
    <row r="885" spans="3:6">
      <c r="C885" s="252"/>
      <c r="D885" s="252"/>
      <c r="E885" s="155"/>
      <c r="F885" s="155"/>
    </row>
    <row r="886" spans="3:6">
      <c r="C886" s="252"/>
      <c r="D886" s="252"/>
      <c r="E886" s="155"/>
      <c r="F886" s="155"/>
    </row>
    <row r="887" spans="3:6">
      <c r="C887" s="252"/>
      <c r="D887" s="252"/>
      <c r="E887" s="155"/>
      <c r="F887" s="155"/>
    </row>
    <row r="888" spans="3:6">
      <c r="C888" s="252"/>
      <c r="D888" s="252"/>
      <c r="E888" s="155"/>
      <c r="F888" s="155"/>
    </row>
    <row r="889" spans="3:6">
      <c r="C889" s="252"/>
      <c r="D889" s="252"/>
      <c r="E889" s="155"/>
      <c r="F889" s="155"/>
    </row>
    <row r="890" spans="3:6">
      <c r="C890" s="252"/>
      <c r="D890" s="252"/>
      <c r="E890" s="155"/>
      <c r="F890" s="155"/>
    </row>
    <row r="891" spans="3:6">
      <c r="C891" s="252"/>
      <c r="D891" s="252"/>
      <c r="E891" s="155"/>
      <c r="F891" s="155"/>
    </row>
    <row r="892" spans="3:6">
      <c r="C892" s="252"/>
      <c r="D892" s="252"/>
      <c r="E892" s="155"/>
      <c r="F892" s="155"/>
    </row>
    <row r="893" spans="3:6">
      <c r="C893" s="252"/>
      <c r="D893" s="252"/>
      <c r="E893" s="155"/>
      <c r="F893" s="155"/>
    </row>
    <row r="894" spans="3:6">
      <c r="C894" s="252"/>
      <c r="D894" s="252"/>
      <c r="E894" s="155"/>
      <c r="F894" s="155"/>
    </row>
    <row r="895" spans="3:6">
      <c r="C895" s="252"/>
      <c r="D895" s="252"/>
      <c r="E895" s="155"/>
      <c r="F895" s="155"/>
    </row>
    <row r="896" spans="3:6">
      <c r="C896" s="252"/>
      <c r="D896" s="252"/>
      <c r="E896" s="155"/>
      <c r="F896" s="155"/>
    </row>
    <row r="897" spans="3:6">
      <c r="C897" s="252"/>
      <c r="D897" s="252"/>
      <c r="E897" s="155"/>
      <c r="F897" s="155"/>
    </row>
    <row r="898" spans="3:6">
      <c r="C898" s="252"/>
      <c r="D898" s="252"/>
      <c r="E898" s="155"/>
      <c r="F898" s="155"/>
    </row>
    <row r="899" spans="3:6">
      <c r="C899" s="252"/>
      <c r="D899" s="252"/>
      <c r="E899" s="155"/>
      <c r="F899" s="155"/>
    </row>
    <row r="900" spans="3:6">
      <c r="C900" s="252"/>
      <c r="D900" s="252"/>
      <c r="E900" s="155"/>
      <c r="F900" s="155"/>
    </row>
    <row r="901" spans="3:6">
      <c r="C901" s="252"/>
      <c r="D901" s="252"/>
      <c r="E901" s="155"/>
      <c r="F901" s="155"/>
    </row>
    <row r="902" spans="3:6">
      <c r="C902" s="252"/>
      <c r="D902" s="252"/>
      <c r="E902" s="155"/>
      <c r="F902" s="155"/>
    </row>
    <row r="903" spans="3:6">
      <c r="C903" s="252"/>
      <c r="D903" s="252"/>
      <c r="E903" s="155"/>
      <c r="F903" s="155"/>
    </row>
    <row r="904" spans="3:6">
      <c r="C904" s="252"/>
      <c r="D904" s="252"/>
      <c r="E904" s="155"/>
      <c r="F904" s="155"/>
    </row>
    <row r="905" spans="3:6">
      <c r="C905" s="252"/>
      <c r="D905" s="252"/>
      <c r="E905" s="155"/>
      <c r="F905" s="155"/>
    </row>
    <row r="906" spans="3:6">
      <c r="C906" s="252"/>
      <c r="D906" s="252"/>
      <c r="E906" s="155"/>
      <c r="F906" s="155"/>
    </row>
    <row r="907" spans="3:6">
      <c r="C907" s="252"/>
      <c r="D907" s="252"/>
      <c r="E907" s="155"/>
      <c r="F907" s="155"/>
    </row>
    <row r="908" spans="3:6">
      <c r="C908" s="252"/>
      <c r="D908" s="252"/>
      <c r="E908" s="155"/>
      <c r="F908" s="155"/>
    </row>
    <row r="909" spans="3:6">
      <c r="C909" s="252"/>
      <c r="D909" s="252"/>
      <c r="E909" s="155"/>
      <c r="F909" s="155"/>
    </row>
    <row r="910" spans="3:6">
      <c r="C910" s="252"/>
      <c r="D910" s="252"/>
      <c r="E910" s="155"/>
      <c r="F910" s="155"/>
    </row>
    <row r="911" spans="3:6">
      <c r="C911" s="252"/>
      <c r="D911" s="252"/>
      <c r="E911" s="155"/>
      <c r="F911" s="155"/>
    </row>
    <row r="912" spans="3:6">
      <c r="C912" s="252"/>
      <c r="D912" s="252"/>
      <c r="E912" s="155"/>
      <c r="F912" s="155"/>
    </row>
    <row r="913" spans="3:6">
      <c r="C913" s="252"/>
      <c r="D913" s="252"/>
      <c r="E913" s="155"/>
      <c r="F913" s="155"/>
    </row>
    <row r="914" spans="3:6">
      <c r="C914" s="252"/>
      <c r="D914" s="252"/>
      <c r="E914" s="155"/>
      <c r="F914" s="155"/>
    </row>
    <row r="915" spans="3:6">
      <c r="C915" s="252"/>
      <c r="D915" s="252"/>
      <c r="E915" s="155"/>
      <c r="F915" s="155"/>
    </row>
    <row r="916" spans="3:6">
      <c r="C916" s="252"/>
      <c r="D916" s="252"/>
      <c r="E916" s="155"/>
      <c r="F916" s="155"/>
    </row>
    <row r="917" spans="3:6">
      <c r="C917" s="252"/>
      <c r="D917" s="252"/>
      <c r="E917" s="155"/>
      <c r="F917" s="155"/>
    </row>
    <row r="918" spans="3:6">
      <c r="C918" s="252"/>
      <c r="D918" s="252"/>
      <c r="E918" s="155"/>
      <c r="F918" s="155"/>
    </row>
    <row r="919" spans="3:6">
      <c r="C919" s="252"/>
      <c r="D919" s="252"/>
      <c r="E919" s="155"/>
      <c r="F919" s="155"/>
    </row>
    <row r="920" spans="3:6">
      <c r="C920" s="252"/>
      <c r="D920" s="252"/>
      <c r="E920" s="155"/>
      <c r="F920" s="155"/>
    </row>
    <row r="921" spans="3:6">
      <c r="C921" s="252"/>
      <c r="D921" s="252"/>
      <c r="E921" s="155"/>
      <c r="F921" s="155"/>
    </row>
    <row r="922" spans="3:6">
      <c r="C922" s="252"/>
      <c r="D922" s="252"/>
      <c r="E922" s="155"/>
      <c r="F922" s="155"/>
    </row>
    <row r="923" spans="3:6">
      <c r="C923" s="252"/>
      <c r="D923" s="252"/>
      <c r="E923" s="155"/>
      <c r="F923" s="155"/>
    </row>
    <row r="924" spans="3:6">
      <c r="C924" s="252"/>
      <c r="D924" s="252"/>
      <c r="E924" s="155"/>
      <c r="F924" s="155"/>
    </row>
    <row r="925" spans="3:6">
      <c r="C925" s="252"/>
      <c r="D925" s="252"/>
      <c r="E925" s="155"/>
      <c r="F925" s="155"/>
    </row>
    <row r="926" spans="3:6">
      <c r="C926" s="252"/>
      <c r="D926" s="252"/>
      <c r="E926" s="155"/>
      <c r="F926" s="155"/>
    </row>
    <row r="927" spans="3:6">
      <c r="C927" s="252"/>
      <c r="D927" s="252"/>
      <c r="E927" s="155"/>
      <c r="F927" s="155"/>
    </row>
    <row r="928" spans="3:6">
      <c r="C928" s="252"/>
      <c r="D928" s="252"/>
      <c r="E928" s="155"/>
      <c r="F928" s="155"/>
    </row>
    <row r="929" spans="3:6">
      <c r="C929" s="252"/>
      <c r="D929" s="252"/>
      <c r="E929" s="155"/>
      <c r="F929" s="155"/>
    </row>
    <row r="930" spans="3:6">
      <c r="C930" s="252"/>
      <c r="D930" s="252"/>
      <c r="E930" s="155"/>
      <c r="F930" s="155"/>
    </row>
    <row r="931" spans="3:6">
      <c r="C931" s="252"/>
      <c r="D931" s="252"/>
      <c r="E931" s="155"/>
      <c r="F931" s="155"/>
    </row>
    <row r="932" spans="3:6">
      <c r="C932" s="252"/>
      <c r="D932" s="252"/>
      <c r="E932" s="155"/>
      <c r="F932" s="155"/>
    </row>
    <row r="933" spans="3:6">
      <c r="C933" s="252"/>
      <c r="D933" s="252"/>
      <c r="E933" s="155"/>
      <c r="F933" s="155"/>
    </row>
    <row r="934" spans="3:6">
      <c r="C934" s="252"/>
      <c r="D934" s="252"/>
      <c r="E934" s="155"/>
      <c r="F934" s="155"/>
    </row>
    <row r="935" spans="3:6">
      <c r="C935" s="252"/>
      <c r="D935" s="252"/>
      <c r="E935" s="155"/>
      <c r="F935" s="155"/>
    </row>
    <row r="936" spans="3:6">
      <c r="C936" s="252"/>
      <c r="D936" s="252"/>
      <c r="E936" s="155"/>
      <c r="F936" s="155"/>
    </row>
    <row r="937" spans="3:6">
      <c r="C937" s="252"/>
      <c r="D937" s="252"/>
      <c r="E937" s="155"/>
      <c r="F937" s="155"/>
    </row>
    <row r="938" spans="3:6">
      <c r="C938" s="252"/>
      <c r="D938" s="252"/>
      <c r="E938" s="155"/>
      <c r="F938" s="155"/>
    </row>
    <row r="939" spans="3:6">
      <c r="C939" s="252"/>
      <c r="D939" s="252"/>
      <c r="E939" s="155"/>
      <c r="F939" s="155"/>
    </row>
    <row r="940" spans="3:6">
      <c r="C940" s="252"/>
      <c r="D940" s="252"/>
      <c r="E940" s="155"/>
      <c r="F940" s="155"/>
    </row>
    <row r="941" spans="3:6">
      <c r="C941" s="252"/>
      <c r="D941" s="252"/>
      <c r="E941" s="155"/>
      <c r="F941" s="155"/>
    </row>
    <row r="942" spans="3:6">
      <c r="C942" s="252"/>
      <c r="D942" s="252"/>
      <c r="E942" s="155"/>
      <c r="F942" s="155"/>
    </row>
    <row r="943" spans="3:6">
      <c r="C943" s="252"/>
      <c r="D943" s="252"/>
      <c r="E943" s="155"/>
      <c r="F943" s="155"/>
    </row>
    <row r="944" spans="3:6">
      <c r="C944" s="252"/>
      <c r="D944" s="252"/>
      <c r="E944" s="155"/>
      <c r="F944" s="155"/>
    </row>
    <row r="945" spans="3:6">
      <c r="C945" s="252"/>
      <c r="D945" s="252"/>
      <c r="E945" s="155"/>
      <c r="F945" s="155"/>
    </row>
    <row r="946" spans="3:6">
      <c r="C946" s="252"/>
      <c r="D946" s="252"/>
      <c r="E946" s="155"/>
      <c r="F946" s="155"/>
    </row>
    <row r="947" spans="3:6">
      <c r="C947" s="252"/>
      <c r="D947" s="252"/>
      <c r="E947" s="155"/>
      <c r="F947" s="155"/>
    </row>
    <row r="948" spans="3:6">
      <c r="C948" s="252"/>
      <c r="D948" s="252"/>
      <c r="E948" s="155"/>
      <c r="F948" s="155"/>
    </row>
    <row r="949" spans="3:6">
      <c r="C949" s="252"/>
      <c r="D949" s="252"/>
      <c r="E949" s="155"/>
      <c r="F949" s="155"/>
    </row>
    <row r="950" spans="3:6">
      <c r="C950" s="252"/>
      <c r="D950" s="252"/>
      <c r="E950" s="155"/>
      <c r="F950" s="155"/>
    </row>
    <row r="951" spans="3:6">
      <c r="C951" s="252"/>
      <c r="D951" s="252"/>
      <c r="E951" s="155"/>
      <c r="F951" s="155"/>
    </row>
    <row r="952" spans="3:6">
      <c r="C952" s="252"/>
      <c r="D952" s="252"/>
      <c r="E952" s="155"/>
      <c r="F952" s="155"/>
    </row>
    <row r="953" spans="3:6">
      <c r="C953" s="252"/>
      <c r="D953" s="252"/>
      <c r="E953" s="155"/>
      <c r="F953" s="155"/>
    </row>
    <row r="954" spans="3:6">
      <c r="C954" s="252"/>
      <c r="D954" s="252"/>
      <c r="E954" s="155"/>
      <c r="F954" s="155"/>
    </row>
    <row r="955" spans="3:6">
      <c r="C955" s="252"/>
      <c r="D955" s="252"/>
      <c r="E955" s="155"/>
      <c r="F955" s="155"/>
    </row>
    <row r="956" spans="3:6">
      <c r="C956" s="252"/>
      <c r="D956" s="252"/>
      <c r="E956" s="155"/>
      <c r="F956" s="155"/>
    </row>
    <row r="957" spans="3:6">
      <c r="C957" s="252"/>
      <c r="D957" s="252"/>
      <c r="E957" s="155"/>
      <c r="F957" s="155"/>
    </row>
    <row r="958" spans="3:6">
      <c r="C958" s="252"/>
      <c r="D958" s="252"/>
      <c r="E958" s="155"/>
      <c r="F958" s="155"/>
    </row>
    <row r="959" spans="3:6">
      <c r="C959" s="252"/>
      <c r="D959" s="252"/>
      <c r="E959" s="155"/>
      <c r="F959" s="155"/>
    </row>
    <row r="960" spans="3:6">
      <c r="C960" s="252"/>
      <c r="D960" s="252"/>
      <c r="E960" s="155"/>
      <c r="F960" s="155"/>
    </row>
    <row r="961" spans="3:6">
      <c r="C961" s="252"/>
      <c r="D961" s="252"/>
      <c r="E961" s="155"/>
      <c r="F961" s="155"/>
    </row>
    <row r="962" spans="3:6">
      <c r="C962" s="252"/>
      <c r="D962" s="252"/>
      <c r="E962" s="155"/>
      <c r="F962" s="155"/>
    </row>
    <row r="963" spans="3:6">
      <c r="C963" s="252"/>
      <c r="D963" s="252"/>
      <c r="E963" s="155"/>
      <c r="F963" s="155"/>
    </row>
    <row r="964" spans="3:6">
      <c r="C964" s="252"/>
      <c r="D964" s="252"/>
      <c r="E964" s="155"/>
      <c r="F964" s="155"/>
    </row>
    <row r="965" spans="3:6">
      <c r="C965" s="252"/>
      <c r="D965" s="252"/>
      <c r="E965" s="155"/>
      <c r="F965" s="155"/>
    </row>
    <row r="966" spans="3:6">
      <c r="C966" s="252"/>
      <c r="D966" s="252"/>
      <c r="E966" s="155"/>
      <c r="F966" s="155"/>
    </row>
    <row r="967" spans="3:6">
      <c r="C967" s="252"/>
      <c r="D967" s="252"/>
      <c r="E967" s="155"/>
      <c r="F967" s="155"/>
    </row>
    <row r="968" spans="3:6">
      <c r="C968" s="252"/>
      <c r="D968" s="252"/>
      <c r="E968" s="155"/>
      <c r="F968" s="155"/>
    </row>
    <row r="969" spans="3:6">
      <c r="C969" s="252"/>
      <c r="D969" s="252"/>
      <c r="E969" s="155"/>
      <c r="F969" s="155"/>
    </row>
    <row r="970" spans="3:6">
      <c r="C970" s="252"/>
      <c r="D970" s="252"/>
      <c r="E970" s="155"/>
      <c r="F970" s="155"/>
    </row>
    <row r="971" spans="3:6">
      <c r="C971" s="252"/>
      <c r="D971" s="252"/>
      <c r="E971" s="155"/>
      <c r="F971" s="155"/>
    </row>
    <row r="972" spans="3:6">
      <c r="C972" s="252"/>
      <c r="D972" s="252"/>
      <c r="E972" s="155"/>
      <c r="F972" s="155"/>
    </row>
    <row r="973" spans="3:6">
      <c r="C973" s="252"/>
      <c r="D973" s="252"/>
      <c r="E973" s="155"/>
      <c r="F973" s="155"/>
    </row>
    <row r="974" spans="3:6">
      <c r="C974" s="252"/>
      <c r="D974" s="252"/>
      <c r="E974" s="155"/>
      <c r="F974" s="155"/>
    </row>
    <row r="975" spans="3:6">
      <c r="C975" s="252"/>
      <c r="D975" s="252"/>
      <c r="E975" s="155"/>
      <c r="F975" s="155"/>
    </row>
    <row r="976" spans="3:6">
      <c r="C976" s="252"/>
      <c r="D976" s="252"/>
      <c r="E976" s="155"/>
      <c r="F976" s="155"/>
    </row>
    <row r="977" spans="3:6">
      <c r="C977" s="252"/>
      <c r="D977" s="252"/>
      <c r="E977" s="155"/>
      <c r="F977" s="155"/>
    </row>
    <row r="978" spans="3:6">
      <c r="C978" s="252"/>
      <c r="D978" s="252"/>
      <c r="E978" s="155"/>
      <c r="F978" s="155"/>
    </row>
    <row r="979" spans="3:6">
      <c r="C979" s="252"/>
      <c r="D979" s="252"/>
      <c r="E979" s="155"/>
      <c r="F979" s="155"/>
    </row>
    <row r="980" spans="3:6">
      <c r="C980" s="252"/>
      <c r="D980" s="252"/>
      <c r="E980" s="155"/>
      <c r="F980" s="155"/>
    </row>
    <row r="981" spans="3:6">
      <c r="C981" s="252"/>
      <c r="D981" s="252"/>
      <c r="E981" s="155"/>
      <c r="F981" s="155"/>
    </row>
    <row r="982" spans="3:6">
      <c r="C982" s="252"/>
      <c r="D982" s="252"/>
      <c r="E982" s="155"/>
      <c r="F982" s="155"/>
    </row>
    <row r="983" spans="3:6">
      <c r="C983" s="252"/>
      <c r="D983" s="252"/>
      <c r="E983" s="155"/>
      <c r="F983" s="155"/>
    </row>
    <row r="984" spans="3:6">
      <c r="C984" s="252"/>
      <c r="D984" s="252"/>
      <c r="E984" s="155"/>
      <c r="F984" s="155"/>
    </row>
    <row r="985" spans="3:6">
      <c r="C985" s="252"/>
      <c r="D985" s="252"/>
      <c r="E985" s="155"/>
      <c r="F985" s="155"/>
    </row>
  </sheetData>
  <sortState ref="A25:AA44">
    <sortCondition ref="D25:D44"/>
    <sortCondition ref="C25:C44"/>
    <sortCondition ref="B25:B44"/>
  </sortState>
  <mergeCells count="75">
    <mergeCell ref="B49:T49"/>
    <mergeCell ref="B1:T1"/>
    <mergeCell ref="E3:F3"/>
    <mergeCell ref="G3:H3"/>
    <mergeCell ref="I3:J3"/>
    <mergeCell ref="M3:N3"/>
    <mergeCell ref="O3:P3"/>
    <mergeCell ref="E2:H2"/>
    <mergeCell ref="S3:T3"/>
    <mergeCell ref="M2:T2"/>
    <mergeCell ref="I2:L2"/>
    <mergeCell ref="K3:L3"/>
    <mergeCell ref="Q3:R3"/>
    <mergeCell ref="B21:T21"/>
    <mergeCell ref="E113:F113"/>
    <mergeCell ref="G113:H113"/>
    <mergeCell ref="I113:J113"/>
    <mergeCell ref="K113:L113"/>
    <mergeCell ref="M113:N113"/>
    <mergeCell ref="M114:N114"/>
    <mergeCell ref="O114:P114"/>
    <mergeCell ref="E115:F115"/>
    <mergeCell ref="G115:H115"/>
    <mergeCell ref="I115:J115"/>
    <mergeCell ref="K115:L115"/>
    <mergeCell ref="M115:N115"/>
    <mergeCell ref="O115:P115"/>
    <mergeCell ref="E114:F114"/>
    <mergeCell ref="G114:H114"/>
    <mergeCell ref="I114:J114"/>
    <mergeCell ref="K114:L114"/>
    <mergeCell ref="S113:T113"/>
    <mergeCell ref="S114:T114"/>
    <mergeCell ref="S115:T115"/>
    <mergeCell ref="O113:P113"/>
    <mergeCell ref="Q113:R113"/>
    <mergeCell ref="Q114:R114"/>
    <mergeCell ref="Q115:R115"/>
    <mergeCell ref="B88:T88"/>
    <mergeCell ref="E89:H89"/>
    <mergeCell ref="I89:L89"/>
    <mergeCell ref="M89:T89"/>
    <mergeCell ref="E90:F90"/>
    <mergeCell ref="G90:H90"/>
    <mergeCell ref="I90:J90"/>
    <mergeCell ref="K90:L90"/>
    <mergeCell ref="M90:N90"/>
    <mergeCell ref="O90:P90"/>
    <mergeCell ref="Q90:R90"/>
    <mergeCell ref="S90:T90"/>
    <mergeCell ref="B50:T50"/>
    <mergeCell ref="B20:T20"/>
    <mergeCell ref="B87:T87"/>
    <mergeCell ref="E22:H22"/>
    <mergeCell ref="I22:L22"/>
    <mergeCell ref="M22:T22"/>
    <mergeCell ref="E23:F23"/>
    <mergeCell ref="G23:H23"/>
    <mergeCell ref="I23:J23"/>
    <mergeCell ref="K23:L23"/>
    <mergeCell ref="M23:N23"/>
    <mergeCell ref="O23:P23"/>
    <mergeCell ref="Q23:R23"/>
    <mergeCell ref="S23:T23"/>
    <mergeCell ref="E51:H51"/>
    <mergeCell ref="I51:L51"/>
    <mergeCell ref="M51:T51"/>
    <mergeCell ref="E52:F52"/>
    <mergeCell ref="G52:H52"/>
    <mergeCell ref="I52:J52"/>
    <mergeCell ref="K52:L52"/>
    <mergeCell ref="M52:N52"/>
    <mergeCell ref="O52:P52"/>
    <mergeCell ref="Q52:R52"/>
    <mergeCell ref="S52:T52"/>
  </mergeCells>
  <conditionalFormatting sqref="I106 I91 I96 I101">
    <cfRule type="containsBlanks" priority="334" stopIfTrue="1">
      <formula>LEN(TRIM(#REF!))=0</formula>
    </cfRule>
    <cfRule type="cellIs" dxfId="1926" priority="335" operator="greaterThanOrEqual">
      <formula>#REF!</formula>
    </cfRule>
    <cfRule type="cellIs" dxfId="1925" priority="336" operator="greaterThanOrEqual">
      <formula>#REF!</formula>
    </cfRule>
  </conditionalFormatting>
  <conditionalFormatting sqref="K106 K91 K96 K101">
    <cfRule type="containsBlanks" priority="331" stopIfTrue="1">
      <formula>LEN(TRIM(#REF!))=0</formula>
    </cfRule>
    <cfRule type="cellIs" dxfId="1924" priority="332" operator="greaterThanOrEqual">
      <formula>#REF!</formula>
    </cfRule>
    <cfRule type="cellIs" dxfId="1923" priority="333" operator="greaterThanOrEqual">
      <formula>#REF!</formula>
    </cfRule>
  </conditionalFormatting>
  <conditionalFormatting sqref="E106 E91 E96 E101">
    <cfRule type="containsBlanks" priority="328" stopIfTrue="1">
      <formula>LEN(TRIM(#REF!))=0</formula>
    </cfRule>
    <cfRule type="cellIs" dxfId="1922" priority="329" operator="greaterThanOrEqual">
      <formula>#REF!</formula>
    </cfRule>
    <cfRule type="cellIs" dxfId="1921" priority="330" operator="greaterThanOrEqual">
      <formula>#REF!</formula>
    </cfRule>
  </conditionalFormatting>
  <conditionalFormatting sqref="Q106 Q91 Q96 Q101">
    <cfRule type="containsBlanks" priority="325" stopIfTrue="1">
      <formula>LEN(TRIM(#REF!))=0</formula>
    </cfRule>
    <cfRule type="cellIs" dxfId="1920" priority="326" operator="greaterThanOrEqual">
      <formula>#REF!</formula>
    </cfRule>
    <cfRule type="cellIs" dxfId="1919" priority="327" operator="greaterThanOrEqual">
      <formula>#REF!</formula>
    </cfRule>
  </conditionalFormatting>
  <conditionalFormatting sqref="S106 S91 S96 S101">
    <cfRule type="containsBlanks" priority="322" stopIfTrue="1">
      <formula>LEN(TRIM(#REF!))=0</formula>
    </cfRule>
    <cfRule type="cellIs" dxfId="1918" priority="323" operator="greaterThanOrEqual">
      <formula>#REF!</formula>
    </cfRule>
    <cfRule type="cellIs" dxfId="1917" priority="324" operator="greaterThanOrEqual">
      <formula>#REF!</formula>
    </cfRule>
  </conditionalFormatting>
  <conditionalFormatting sqref="M106 M91 M96 M101">
    <cfRule type="containsBlanks" priority="319" stopIfTrue="1">
      <formula>LEN(TRIM(#REF!))=0</formula>
    </cfRule>
    <cfRule type="cellIs" dxfId="1916" priority="320" operator="greaterThanOrEqual">
      <formula>#REF!</formula>
    </cfRule>
    <cfRule type="cellIs" dxfId="1915" priority="321" operator="greaterThanOrEqual">
      <formula>#REF!</formula>
    </cfRule>
  </conditionalFormatting>
  <conditionalFormatting sqref="G106 G91 G96 G101">
    <cfRule type="containsBlanks" priority="316" stopIfTrue="1">
      <formula>LEN(TRIM(#REF!))=0</formula>
    </cfRule>
    <cfRule type="cellIs" dxfId="1914" priority="317" operator="greaterThanOrEqual">
      <formula>#REF!</formula>
    </cfRule>
    <cfRule type="cellIs" dxfId="1913" priority="318" operator="greaterThanOrEqual">
      <formula>#REF!</formula>
    </cfRule>
  </conditionalFormatting>
  <conditionalFormatting sqref="O106 O91 O96 O101">
    <cfRule type="containsBlanks" priority="313" stopIfTrue="1">
      <formula>LEN(TRIM(#REF!))=0</formula>
    </cfRule>
    <cfRule type="cellIs" dxfId="1912" priority="314" operator="greaterThanOrEqual">
      <formula>#REF!</formula>
    </cfRule>
    <cfRule type="cellIs" dxfId="1911" priority="315" operator="greaterThanOrEqual">
      <formula>#REF!</formula>
    </cfRule>
  </conditionalFormatting>
  <conditionalFormatting sqref="I24">
    <cfRule type="containsBlanks" priority="214" stopIfTrue="1">
      <formula>LEN(TRIM(#REF!))=0</formula>
    </cfRule>
    <cfRule type="cellIs" dxfId="1910" priority="215" operator="greaterThanOrEqual">
      <formula>#REF!</formula>
    </cfRule>
    <cfRule type="cellIs" dxfId="1909" priority="216" operator="greaterThanOrEqual">
      <formula>#REF!</formula>
    </cfRule>
  </conditionalFormatting>
  <conditionalFormatting sqref="K24">
    <cfRule type="containsBlanks" priority="211" stopIfTrue="1">
      <formula>LEN(TRIM(#REF!))=0</formula>
    </cfRule>
    <cfRule type="cellIs" dxfId="1908" priority="212" operator="greaterThanOrEqual">
      <formula>#REF!</formula>
    </cfRule>
    <cfRule type="cellIs" dxfId="1907" priority="213" operator="greaterThanOrEqual">
      <formula>#REF!</formula>
    </cfRule>
  </conditionalFormatting>
  <conditionalFormatting sqref="E24">
    <cfRule type="containsBlanks" priority="208" stopIfTrue="1">
      <formula>LEN(TRIM(#REF!))=0</formula>
    </cfRule>
    <cfRule type="cellIs" dxfId="1906" priority="209" operator="greaterThanOrEqual">
      <formula>#REF!</formula>
    </cfRule>
    <cfRule type="cellIs" dxfId="1905" priority="210" operator="greaterThanOrEqual">
      <formula>#REF!</formula>
    </cfRule>
  </conditionalFormatting>
  <conditionalFormatting sqref="Q24">
    <cfRule type="containsBlanks" priority="205" stopIfTrue="1">
      <formula>LEN(TRIM(#REF!))=0</formula>
    </cfRule>
    <cfRule type="cellIs" dxfId="1904" priority="206" operator="greaterThanOrEqual">
      <formula>#REF!</formula>
    </cfRule>
    <cfRule type="cellIs" dxfId="1903" priority="207" operator="greaterThanOrEqual">
      <formula>#REF!</formula>
    </cfRule>
  </conditionalFormatting>
  <conditionalFormatting sqref="S24">
    <cfRule type="containsBlanks" priority="202" stopIfTrue="1">
      <formula>LEN(TRIM(#REF!))=0</formula>
    </cfRule>
    <cfRule type="cellIs" dxfId="1902" priority="203" operator="greaterThanOrEqual">
      <formula>#REF!</formula>
    </cfRule>
    <cfRule type="cellIs" dxfId="1901" priority="204" operator="greaterThanOrEqual">
      <formula>#REF!</formula>
    </cfRule>
  </conditionalFormatting>
  <conditionalFormatting sqref="M24">
    <cfRule type="containsBlanks" priority="199" stopIfTrue="1">
      <formula>LEN(TRIM(#REF!))=0</formula>
    </cfRule>
    <cfRule type="cellIs" dxfId="1900" priority="200" operator="greaterThanOrEqual">
      <formula>#REF!</formula>
    </cfRule>
    <cfRule type="cellIs" dxfId="1899" priority="201" operator="greaterThanOrEqual">
      <formula>#REF!</formula>
    </cfRule>
  </conditionalFormatting>
  <conditionalFormatting sqref="G24">
    <cfRule type="containsBlanks" priority="196" stopIfTrue="1">
      <formula>LEN(TRIM(#REF!))=0</formula>
    </cfRule>
    <cfRule type="cellIs" dxfId="1898" priority="197" operator="greaterThanOrEqual">
      <formula>#REF!</formula>
    </cfRule>
    <cfRule type="cellIs" dxfId="1897" priority="198" operator="greaterThanOrEqual">
      <formula>#REF!</formula>
    </cfRule>
  </conditionalFormatting>
  <conditionalFormatting sqref="O24">
    <cfRule type="containsBlanks" priority="193" stopIfTrue="1">
      <formula>LEN(TRIM(#REF!))=0</formula>
    </cfRule>
    <cfRule type="cellIs" dxfId="1896" priority="194" operator="greaterThanOrEqual">
      <formula>#REF!</formula>
    </cfRule>
    <cfRule type="cellIs" dxfId="1895" priority="195" operator="greaterThanOrEqual">
      <formula>#REF!</formula>
    </cfRule>
  </conditionalFormatting>
  <conditionalFormatting sqref="I53">
    <cfRule type="containsBlanks" priority="190" stopIfTrue="1">
      <formula>LEN(TRIM(#REF!))=0</formula>
    </cfRule>
    <cfRule type="cellIs" dxfId="1894" priority="191" operator="greaterThanOrEqual">
      <formula>#REF!</formula>
    </cfRule>
    <cfRule type="cellIs" dxfId="1893" priority="192" operator="greaterThanOrEqual">
      <formula>#REF!</formula>
    </cfRule>
  </conditionalFormatting>
  <conditionalFormatting sqref="K53">
    <cfRule type="containsBlanks" priority="187" stopIfTrue="1">
      <formula>LEN(TRIM(#REF!))=0</formula>
    </cfRule>
    <cfRule type="cellIs" dxfId="1892" priority="188" operator="greaterThanOrEqual">
      <formula>#REF!</formula>
    </cfRule>
    <cfRule type="cellIs" dxfId="1891" priority="189" operator="greaterThanOrEqual">
      <formula>#REF!</formula>
    </cfRule>
  </conditionalFormatting>
  <conditionalFormatting sqref="E53">
    <cfRule type="containsBlanks" priority="184" stopIfTrue="1">
      <formula>LEN(TRIM(#REF!))=0</formula>
    </cfRule>
    <cfRule type="cellIs" dxfId="1890" priority="185" operator="greaterThanOrEqual">
      <formula>#REF!</formula>
    </cfRule>
    <cfRule type="cellIs" dxfId="1889" priority="186" operator="greaterThanOrEqual">
      <formula>#REF!</formula>
    </cfRule>
  </conditionalFormatting>
  <conditionalFormatting sqref="Q53">
    <cfRule type="containsBlanks" priority="181" stopIfTrue="1">
      <formula>LEN(TRIM(#REF!))=0</formula>
    </cfRule>
    <cfRule type="cellIs" dxfId="1888" priority="182" operator="greaterThanOrEqual">
      <formula>#REF!</formula>
    </cfRule>
    <cfRule type="cellIs" dxfId="1887" priority="183" operator="greaterThanOrEqual">
      <formula>#REF!</formula>
    </cfRule>
  </conditionalFormatting>
  <conditionalFormatting sqref="S53">
    <cfRule type="containsBlanks" priority="178" stopIfTrue="1">
      <formula>LEN(TRIM(#REF!))=0</formula>
    </cfRule>
    <cfRule type="cellIs" dxfId="1886" priority="179" operator="greaterThanOrEqual">
      <formula>#REF!</formula>
    </cfRule>
    <cfRule type="cellIs" dxfId="1885" priority="180" operator="greaterThanOrEqual">
      <formula>#REF!</formula>
    </cfRule>
  </conditionalFormatting>
  <conditionalFormatting sqref="M53">
    <cfRule type="containsBlanks" priority="175" stopIfTrue="1">
      <formula>LEN(TRIM(#REF!))=0</formula>
    </cfRule>
    <cfRule type="cellIs" dxfId="1884" priority="176" operator="greaterThanOrEqual">
      <formula>#REF!</formula>
    </cfRule>
    <cfRule type="cellIs" dxfId="1883" priority="177" operator="greaterThanOrEqual">
      <formula>#REF!</formula>
    </cfRule>
  </conditionalFormatting>
  <conditionalFormatting sqref="G53">
    <cfRule type="containsBlanks" priority="172" stopIfTrue="1">
      <formula>LEN(TRIM(#REF!))=0</formula>
    </cfRule>
    <cfRule type="cellIs" dxfId="1882" priority="173" operator="greaterThanOrEqual">
      <formula>#REF!</formula>
    </cfRule>
    <cfRule type="cellIs" dxfId="1881" priority="174" operator="greaterThanOrEqual">
      <formula>#REF!</formula>
    </cfRule>
  </conditionalFormatting>
  <conditionalFormatting sqref="O53">
    <cfRule type="containsBlanks" priority="169" stopIfTrue="1">
      <formula>LEN(TRIM(#REF!))=0</formula>
    </cfRule>
    <cfRule type="cellIs" dxfId="1880" priority="170" operator="greaterThanOrEqual">
      <formula>#REF!</formula>
    </cfRule>
    <cfRule type="cellIs" dxfId="1879" priority="171" operator="greaterThanOrEqual">
      <formula>#REF!</formula>
    </cfRule>
  </conditionalFormatting>
  <conditionalFormatting sqref="E5:E15">
    <cfRule type="containsBlanks" priority="118" stopIfTrue="1">
      <formula>LEN(TRIM(E5))=0</formula>
    </cfRule>
    <cfRule type="top10" dxfId="1878" priority="119" stopIfTrue="1" percent="1" rank="25"/>
    <cfRule type="top10" dxfId="1877" priority="120" percent="1" rank="50"/>
  </conditionalFormatting>
  <conditionalFormatting sqref="F5:F15">
    <cfRule type="containsText" priority="116" stopIfTrue="1" operator="containsText" text="AA">
      <formula>NOT(ISERROR(SEARCH("AA",F5)))</formula>
    </cfRule>
    <cfRule type="containsText" dxfId="1876" priority="117" operator="containsText" text="A">
      <formula>NOT(ISERROR(SEARCH("A",F5)))</formula>
    </cfRule>
  </conditionalFormatting>
  <conditionalFormatting sqref="G5:G15">
    <cfRule type="containsBlanks" priority="113" stopIfTrue="1">
      <formula>LEN(TRIM(G5))=0</formula>
    </cfRule>
    <cfRule type="top10" dxfId="1875" priority="114" stopIfTrue="1" percent="1" rank="25"/>
    <cfRule type="top10" dxfId="1874" priority="115" percent="1" rank="50"/>
  </conditionalFormatting>
  <conditionalFormatting sqref="H5:H15">
    <cfRule type="containsText" priority="111" stopIfTrue="1" operator="containsText" text="AA">
      <formula>NOT(ISERROR(SEARCH("AA",H5)))</formula>
    </cfRule>
    <cfRule type="containsText" dxfId="1873" priority="112" operator="containsText" text="A">
      <formula>NOT(ISERROR(SEARCH("A",H5)))</formula>
    </cfRule>
  </conditionalFormatting>
  <conditionalFormatting sqref="I5:I15">
    <cfRule type="containsBlanks" priority="108" stopIfTrue="1">
      <formula>LEN(TRIM(I5))=0</formula>
    </cfRule>
    <cfRule type="top10" dxfId="1872" priority="109" stopIfTrue="1" percent="1" rank="25"/>
    <cfRule type="top10" dxfId="1871" priority="110" percent="1" rank="50"/>
  </conditionalFormatting>
  <conditionalFormatting sqref="J5:J15">
    <cfRule type="containsText" priority="106" stopIfTrue="1" operator="containsText" text="AA">
      <formula>NOT(ISERROR(SEARCH("AA",J5)))</formula>
    </cfRule>
    <cfRule type="containsText" dxfId="1870" priority="107" operator="containsText" text="A">
      <formula>NOT(ISERROR(SEARCH("A",J5)))</formula>
    </cfRule>
  </conditionalFormatting>
  <conditionalFormatting sqref="K5:K15">
    <cfRule type="containsBlanks" priority="103" stopIfTrue="1">
      <formula>LEN(TRIM(K5))=0</formula>
    </cfRule>
    <cfRule type="top10" dxfId="1869" priority="104" stopIfTrue="1" percent="1" rank="25"/>
    <cfRule type="top10" dxfId="1868" priority="105" percent="1" rank="50"/>
  </conditionalFormatting>
  <conditionalFormatting sqref="L5:L15">
    <cfRule type="containsText" priority="101" stopIfTrue="1" operator="containsText" text="AA">
      <formula>NOT(ISERROR(SEARCH("AA",L5)))</formula>
    </cfRule>
    <cfRule type="containsText" dxfId="1867" priority="102" operator="containsText" text="A">
      <formula>NOT(ISERROR(SEARCH("A",L5)))</formula>
    </cfRule>
  </conditionalFormatting>
  <conditionalFormatting sqref="M5:M15">
    <cfRule type="containsBlanks" priority="98" stopIfTrue="1">
      <formula>LEN(TRIM(M5))=0</formula>
    </cfRule>
    <cfRule type="top10" dxfId="1866" priority="99" stopIfTrue="1" percent="1" rank="25"/>
    <cfRule type="top10" dxfId="1865" priority="100" percent="1" rank="50"/>
  </conditionalFormatting>
  <conditionalFormatting sqref="N5:N15">
    <cfRule type="containsText" priority="96" stopIfTrue="1" operator="containsText" text="AA">
      <formula>NOT(ISERROR(SEARCH("AA",N5)))</formula>
    </cfRule>
    <cfRule type="containsText" dxfId="1864" priority="97" operator="containsText" text="A">
      <formula>NOT(ISERROR(SEARCH("A",N5)))</formula>
    </cfRule>
  </conditionalFormatting>
  <conditionalFormatting sqref="O5:O15">
    <cfRule type="containsBlanks" priority="93" stopIfTrue="1">
      <formula>LEN(TRIM(O5))=0</formula>
    </cfRule>
    <cfRule type="top10" dxfId="1863" priority="94" stopIfTrue="1" percent="1" rank="25"/>
    <cfRule type="top10" dxfId="1862" priority="95" percent="1" rank="50"/>
  </conditionalFormatting>
  <conditionalFormatting sqref="P5:P15">
    <cfRule type="containsText" priority="91" stopIfTrue="1" operator="containsText" text="AA">
      <formula>NOT(ISERROR(SEARCH("AA",P5)))</formula>
    </cfRule>
    <cfRule type="containsText" dxfId="1861" priority="92" operator="containsText" text="A">
      <formula>NOT(ISERROR(SEARCH("A",P5)))</formula>
    </cfRule>
  </conditionalFormatting>
  <conditionalFormatting sqref="Q5:Q15">
    <cfRule type="containsBlanks" priority="88" stopIfTrue="1">
      <formula>LEN(TRIM(Q5))=0</formula>
    </cfRule>
    <cfRule type="top10" dxfId="1860" priority="89" stopIfTrue="1" percent="1" rank="25"/>
    <cfRule type="top10" dxfId="1859" priority="90" percent="1" rank="50"/>
  </conditionalFormatting>
  <conditionalFormatting sqref="R5:R15">
    <cfRule type="containsText" priority="86" stopIfTrue="1" operator="containsText" text="AA">
      <formula>NOT(ISERROR(SEARCH("AA",R5)))</formula>
    </cfRule>
    <cfRule type="containsText" dxfId="1858" priority="87" operator="containsText" text="A">
      <formula>NOT(ISERROR(SEARCH("A",R5)))</formula>
    </cfRule>
  </conditionalFormatting>
  <conditionalFormatting sqref="S5:S15">
    <cfRule type="containsBlanks" priority="83" stopIfTrue="1">
      <formula>LEN(TRIM(S5))=0</formula>
    </cfRule>
    <cfRule type="top10" dxfId="1857" priority="84" stopIfTrue="1" percent="1" rank="25"/>
    <cfRule type="top10" dxfId="1856" priority="85" percent="1" rank="50"/>
  </conditionalFormatting>
  <conditionalFormatting sqref="T5:T15">
    <cfRule type="containsText" priority="81" stopIfTrue="1" operator="containsText" text="AA">
      <formula>NOT(ISERROR(SEARCH("AA",T5)))</formula>
    </cfRule>
    <cfRule type="containsText" dxfId="1855" priority="82" operator="containsText" text="A">
      <formula>NOT(ISERROR(SEARCH("A",T5)))</formula>
    </cfRule>
  </conditionalFormatting>
  <conditionalFormatting sqref="E25:E44">
    <cfRule type="containsBlanks" priority="78" stopIfTrue="1">
      <formula>LEN(TRIM(E25))=0</formula>
    </cfRule>
    <cfRule type="top10" dxfId="1854" priority="79" stopIfTrue="1" percent="1" rank="25"/>
    <cfRule type="top10" dxfId="1853" priority="80" percent="1" rank="50"/>
  </conditionalFormatting>
  <conditionalFormatting sqref="F25:F44">
    <cfRule type="containsText" priority="76" stopIfTrue="1" operator="containsText" text="AA">
      <formula>NOT(ISERROR(SEARCH("AA",F25)))</formula>
    </cfRule>
    <cfRule type="containsText" dxfId="1852" priority="77" operator="containsText" text="A">
      <formula>NOT(ISERROR(SEARCH("A",F25)))</formula>
    </cfRule>
  </conditionalFormatting>
  <conditionalFormatting sqref="T54:T82">
    <cfRule type="containsText" priority="1" stopIfTrue="1" operator="containsText" text="AA">
      <formula>NOT(ISERROR(SEARCH("AA",T54)))</formula>
    </cfRule>
    <cfRule type="containsText" dxfId="1851" priority="2" operator="containsText" text="A">
      <formula>NOT(ISERROR(SEARCH("A",T54)))</formula>
    </cfRule>
  </conditionalFormatting>
  <conditionalFormatting sqref="G25:G44">
    <cfRule type="containsBlanks" priority="73" stopIfTrue="1">
      <formula>LEN(TRIM(G25))=0</formula>
    </cfRule>
    <cfRule type="top10" dxfId="1850" priority="74" stopIfTrue="1" percent="1" rank="25"/>
    <cfRule type="top10" dxfId="1849" priority="75" percent="1" rank="50"/>
  </conditionalFormatting>
  <conditionalFormatting sqref="H25:H44">
    <cfRule type="containsText" priority="71" stopIfTrue="1" operator="containsText" text="AA">
      <formula>NOT(ISERROR(SEARCH("AA",H25)))</formula>
    </cfRule>
    <cfRule type="containsText" dxfId="1848" priority="72" operator="containsText" text="A">
      <formula>NOT(ISERROR(SEARCH("A",H25)))</formula>
    </cfRule>
  </conditionalFormatting>
  <conditionalFormatting sqref="I25:I44">
    <cfRule type="containsBlanks" priority="68" stopIfTrue="1">
      <formula>LEN(TRIM(I25))=0</formula>
    </cfRule>
    <cfRule type="top10" dxfId="1847" priority="69" stopIfTrue="1" percent="1" rank="25"/>
    <cfRule type="top10" dxfId="1846" priority="70" percent="1" rank="50"/>
  </conditionalFormatting>
  <conditionalFormatting sqref="J25:J44">
    <cfRule type="containsText" priority="66" stopIfTrue="1" operator="containsText" text="AA">
      <formula>NOT(ISERROR(SEARCH("AA",J25)))</formula>
    </cfRule>
    <cfRule type="containsText" dxfId="1845" priority="67" operator="containsText" text="A">
      <formula>NOT(ISERROR(SEARCH("A",J25)))</formula>
    </cfRule>
  </conditionalFormatting>
  <conditionalFormatting sqref="K25:K44">
    <cfRule type="containsBlanks" priority="63" stopIfTrue="1">
      <formula>LEN(TRIM(K25))=0</formula>
    </cfRule>
    <cfRule type="top10" dxfId="1844" priority="64" stopIfTrue="1" percent="1" rank="25"/>
    <cfRule type="top10" dxfId="1843" priority="65" percent="1" rank="50"/>
  </conditionalFormatting>
  <conditionalFormatting sqref="L25:L44">
    <cfRule type="containsText" priority="61" stopIfTrue="1" operator="containsText" text="AA">
      <formula>NOT(ISERROR(SEARCH("AA",L25)))</formula>
    </cfRule>
    <cfRule type="containsText" dxfId="1842" priority="62" operator="containsText" text="A">
      <formula>NOT(ISERROR(SEARCH("A",L25)))</formula>
    </cfRule>
  </conditionalFormatting>
  <conditionalFormatting sqref="M25:M44">
    <cfRule type="containsBlanks" priority="58" stopIfTrue="1">
      <formula>LEN(TRIM(M25))=0</formula>
    </cfRule>
    <cfRule type="top10" dxfId="1841" priority="59" stopIfTrue="1" percent="1" rank="25"/>
    <cfRule type="top10" dxfId="1840" priority="60" percent="1" rank="50"/>
  </conditionalFormatting>
  <conditionalFormatting sqref="N25:N44">
    <cfRule type="containsText" priority="56" stopIfTrue="1" operator="containsText" text="AA">
      <formula>NOT(ISERROR(SEARCH("AA",N25)))</formula>
    </cfRule>
    <cfRule type="containsText" dxfId="1839" priority="57" operator="containsText" text="A">
      <formula>NOT(ISERROR(SEARCH("A",N25)))</formula>
    </cfRule>
  </conditionalFormatting>
  <conditionalFormatting sqref="O25:O44">
    <cfRule type="containsBlanks" priority="53" stopIfTrue="1">
      <formula>LEN(TRIM(O25))=0</formula>
    </cfRule>
    <cfRule type="top10" dxfId="1838" priority="54" stopIfTrue="1" percent="1" rank="25"/>
    <cfRule type="top10" dxfId="1837" priority="55" percent="1" rank="50"/>
  </conditionalFormatting>
  <conditionalFormatting sqref="P25:P44">
    <cfRule type="containsText" priority="51" stopIfTrue="1" operator="containsText" text="AA">
      <formula>NOT(ISERROR(SEARCH("AA",P25)))</formula>
    </cfRule>
    <cfRule type="containsText" dxfId="1836" priority="52" operator="containsText" text="A">
      <formula>NOT(ISERROR(SEARCH("A",P25)))</formula>
    </cfRule>
  </conditionalFormatting>
  <conditionalFormatting sqref="Q25:Q44">
    <cfRule type="containsBlanks" priority="48" stopIfTrue="1">
      <formula>LEN(TRIM(Q25))=0</formula>
    </cfRule>
    <cfRule type="top10" dxfId="1835" priority="49" stopIfTrue="1" percent="1" rank="25"/>
    <cfRule type="top10" dxfId="1834" priority="50" percent="1" rank="50"/>
  </conditionalFormatting>
  <conditionalFormatting sqref="R25:R44">
    <cfRule type="containsText" priority="46" stopIfTrue="1" operator="containsText" text="AA">
      <formula>NOT(ISERROR(SEARCH("AA",R25)))</formula>
    </cfRule>
    <cfRule type="containsText" dxfId="1833" priority="47" operator="containsText" text="A">
      <formula>NOT(ISERROR(SEARCH("A",R25)))</formula>
    </cfRule>
  </conditionalFormatting>
  <conditionalFormatting sqref="S25:S44">
    <cfRule type="containsBlanks" priority="43" stopIfTrue="1">
      <formula>LEN(TRIM(S25))=0</formula>
    </cfRule>
    <cfRule type="top10" dxfId="1832" priority="44" stopIfTrue="1" percent="1" rank="25"/>
    <cfRule type="top10" dxfId="1831" priority="45" percent="1" rank="50"/>
  </conditionalFormatting>
  <conditionalFormatting sqref="T25:T44">
    <cfRule type="containsText" priority="41" stopIfTrue="1" operator="containsText" text="AA">
      <formula>NOT(ISERROR(SEARCH("AA",T25)))</formula>
    </cfRule>
    <cfRule type="containsText" dxfId="1830" priority="42" operator="containsText" text="A">
      <formula>NOT(ISERROR(SEARCH("A",T25)))</formula>
    </cfRule>
  </conditionalFormatting>
  <conditionalFormatting sqref="E54:E82">
    <cfRule type="containsBlanks" priority="38" stopIfTrue="1">
      <formula>LEN(TRIM(E54))=0</formula>
    </cfRule>
    <cfRule type="top10" dxfId="1829" priority="39" stopIfTrue="1" percent="1" rank="25"/>
    <cfRule type="top10" dxfId="1828" priority="40" percent="1" rank="50"/>
  </conditionalFormatting>
  <conditionalFormatting sqref="F54:F82">
    <cfRule type="containsText" priority="36" stopIfTrue="1" operator="containsText" text="AA">
      <formula>NOT(ISERROR(SEARCH("AA",F54)))</formula>
    </cfRule>
    <cfRule type="containsText" dxfId="1827" priority="37" operator="containsText" text="A">
      <formula>NOT(ISERROR(SEARCH("A",F54)))</formula>
    </cfRule>
  </conditionalFormatting>
  <conditionalFormatting sqref="G54:G82">
    <cfRule type="containsBlanks" priority="33" stopIfTrue="1">
      <formula>LEN(TRIM(G54))=0</formula>
    </cfRule>
    <cfRule type="top10" dxfId="1826" priority="34" stopIfTrue="1" percent="1" rank="25"/>
    <cfRule type="top10" dxfId="1825" priority="35" percent="1" rank="50"/>
  </conditionalFormatting>
  <conditionalFormatting sqref="H54:H82">
    <cfRule type="containsText" priority="31" stopIfTrue="1" operator="containsText" text="AA">
      <formula>NOT(ISERROR(SEARCH("AA",H54)))</formula>
    </cfRule>
    <cfRule type="containsText" dxfId="1824" priority="32" operator="containsText" text="A">
      <formula>NOT(ISERROR(SEARCH("A",H54)))</formula>
    </cfRule>
  </conditionalFormatting>
  <conditionalFormatting sqref="I54:I82">
    <cfRule type="containsBlanks" priority="28" stopIfTrue="1">
      <formula>LEN(TRIM(I54))=0</formula>
    </cfRule>
    <cfRule type="top10" dxfId="1823" priority="29" stopIfTrue="1" percent="1" rank="25"/>
    <cfRule type="top10" dxfId="1822" priority="30" percent="1" rank="50"/>
  </conditionalFormatting>
  <conditionalFormatting sqref="J54:J82">
    <cfRule type="containsText" priority="26" stopIfTrue="1" operator="containsText" text="AA">
      <formula>NOT(ISERROR(SEARCH("AA",J54)))</formula>
    </cfRule>
    <cfRule type="containsText" dxfId="1821" priority="27" operator="containsText" text="A">
      <formula>NOT(ISERROR(SEARCH("A",J54)))</formula>
    </cfRule>
  </conditionalFormatting>
  <conditionalFormatting sqref="K54:K82">
    <cfRule type="containsBlanks" priority="23" stopIfTrue="1">
      <formula>LEN(TRIM(K54))=0</formula>
    </cfRule>
    <cfRule type="top10" dxfId="1820" priority="24" stopIfTrue="1" percent="1" rank="25"/>
    <cfRule type="top10" dxfId="1819" priority="25" percent="1" rank="50"/>
  </conditionalFormatting>
  <conditionalFormatting sqref="L54:L82">
    <cfRule type="containsText" priority="21" stopIfTrue="1" operator="containsText" text="AA">
      <formula>NOT(ISERROR(SEARCH("AA",L54)))</formula>
    </cfRule>
    <cfRule type="containsText" dxfId="1818" priority="22" operator="containsText" text="A">
      <formula>NOT(ISERROR(SEARCH("A",L54)))</formula>
    </cfRule>
  </conditionalFormatting>
  <conditionalFormatting sqref="M54:M82">
    <cfRule type="containsBlanks" priority="18" stopIfTrue="1">
      <formula>LEN(TRIM(M54))=0</formula>
    </cfRule>
    <cfRule type="top10" dxfId="1817" priority="19" stopIfTrue="1" percent="1" rank="25"/>
    <cfRule type="top10" dxfId="1816" priority="20" percent="1" rank="50"/>
  </conditionalFormatting>
  <conditionalFormatting sqref="N54:N82">
    <cfRule type="containsText" priority="16" stopIfTrue="1" operator="containsText" text="AA">
      <formula>NOT(ISERROR(SEARCH("AA",N54)))</formula>
    </cfRule>
    <cfRule type="containsText" dxfId="1815" priority="17" operator="containsText" text="A">
      <formula>NOT(ISERROR(SEARCH("A",N54)))</formula>
    </cfRule>
  </conditionalFormatting>
  <conditionalFormatting sqref="O54:O82">
    <cfRule type="containsBlanks" priority="13" stopIfTrue="1">
      <formula>LEN(TRIM(O54))=0</formula>
    </cfRule>
    <cfRule type="top10" dxfId="1814" priority="14" stopIfTrue="1" percent="1" rank="25"/>
    <cfRule type="top10" dxfId="1813" priority="15" percent="1" rank="50"/>
  </conditionalFormatting>
  <conditionalFormatting sqref="P54:P82">
    <cfRule type="containsText" priority="11" stopIfTrue="1" operator="containsText" text="AA">
      <formula>NOT(ISERROR(SEARCH("AA",P54)))</formula>
    </cfRule>
    <cfRule type="containsText" dxfId="1812" priority="12" operator="containsText" text="A">
      <formula>NOT(ISERROR(SEARCH("A",P54)))</formula>
    </cfRule>
  </conditionalFormatting>
  <conditionalFormatting sqref="Q54:Q82">
    <cfRule type="containsBlanks" priority="8" stopIfTrue="1">
      <formula>LEN(TRIM(Q54))=0</formula>
    </cfRule>
    <cfRule type="top10" dxfId="1811" priority="9" stopIfTrue="1" percent="1" rank="25"/>
    <cfRule type="top10" dxfId="1810" priority="10" percent="1" rank="50"/>
  </conditionalFormatting>
  <conditionalFormatting sqref="R54:R82">
    <cfRule type="containsText" priority="6" stopIfTrue="1" operator="containsText" text="AA">
      <formula>NOT(ISERROR(SEARCH("AA",R54)))</formula>
    </cfRule>
    <cfRule type="containsText" dxfId="1809" priority="7" operator="containsText" text="A">
      <formula>NOT(ISERROR(SEARCH("A",R54)))</formula>
    </cfRule>
  </conditionalFormatting>
  <conditionalFormatting sqref="S54:S82">
    <cfRule type="containsBlanks" priority="3" stopIfTrue="1">
      <formula>LEN(TRIM(S54))=0</formula>
    </cfRule>
    <cfRule type="top10" dxfId="1808" priority="4" stopIfTrue="1" percent="1" rank="25"/>
    <cfRule type="top10" dxfId="1807" priority="5" percent="1" rank="50"/>
  </conditionalFormatting>
  <pageMargins left="0.5" right="0.5" top="0.5" bottom="0.5" header="0.3" footer="0.3"/>
  <pageSetup scale="90" fitToHeight="0" orientation="landscape" horizontalDpi="4294967293" verticalDpi="1200" r:id="rId1"/>
  <rowBreaks count="4" manualBreakCount="4">
    <brk id="20" max="19" man="1"/>
    <brk id="49" max="19" man="1"/>
    <brk id="87" max="19" man="1"/>
    <brk id="1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B878-827E-4B8E-914E-9995E8EA2CD5}">
  <sheetPr codeName="Sheet5"/>
  <dimension ref="A1:AF146"/>
  <sheetViews>
    <sheetView topLeftCell="B1" zoomScaleNormal="100" workbookViewId="0">
      <selection activeCell="B1" sqref="B1:T1"/>
    </sheetView>
  </sheetViews>
  <sheetFormatPr defaultColWidth="9.109375" defaultRowHeight="13.2"/>
  <cols>
    <col min="1" max="1" width="0" style="27" hidden="1" customWidth="1"/>
    <col min="2" max="2" width="15.77734375" style="37" customWidth="1"/>
    <col min="3" max="3" width="15.77734375" style="6" customWidth="1"/>
    <col min="4" max="4" width="9.21875" style="22" customWidth="1"/>
    <col min="5" max="8" width="5.77734375" style="31" customWidth="1"/>
    <col min="9" max="19" width="5.77734375" style="5" customWidth="1"/>
    <col min="20" max="20" width="5.77734375" style="24" customWidth="1"/>
    <col min="21" max="16384" width="9.109375" style="27"/>
  </cols>
  <sheetData>
    <row r="1" spans="1:24" s="163" customFormat="1" ht="30" customHeight="1" thickBot="1">
      <c r="B1" s="493" t="s">
        <v>514</v>
      </c>
      <c r="C1" s="493"/>
      <c r="D1" s="493"/>
      <c r="E1" s="493"/>
      <c r="F1" s="493"/>
      <c r="G1" s="493"/>
      <c r="H1" s="493"/>
      <c r="I1" s="493"/>
      <c r="J1" s="493"/>
      <c r="K1" s="493"/>
      <c r="L1" s="493"/>
      <c r="M1" s="493"/>
      <c r="N1" s="493"/>
      <c r="O1" s="493"/>
      <c r="P1" s="493"/>
      <c r="Q1" s="493"/>
      <c r="R1" s="493"/>
      <c r="S1" s="493"/>
      <c r="T1" s="493"/>
    </row>
    <row r="2" spans="1:24" s="163" customFormat="1" ht="28.05" customHeight="1">
      <c r="B2" s="1" t="s">
        <v>0</v>
      </c>
      <c r="C2" s="160" t="s">
        <v>505</v>
      </c>
      <c r="D2" s="160" t="s">
        <v>21</v>
      </c>
      <c r="E2" s="477" t="s">
        <v>595</v>
      </c>
      <c r="F2" s="478"/>
      <c r="G2" s="478"/>
      <c r="H2" s="478"/>
      <c r="I2" s="477" t="s">
        <v>592</v>
      </c>
      <c r="J2" s="478"/>
      <c r="K2" s="478"/>
      <c r="L2" s="478"/>
      <c r="M2" s="477" t="s">
        <v>593</v>
      </c>
      <c r="N2" s="478"/>
      <c r="O2" s="478"/>
      <c r="P2" s="478"/>
      <c r="Q2" s="478"/>
      <c r="R2" s="478"/>
      <c r="S2" s="478"/>
      <c r="T2" s="479"/>
    </row>
    <row r="3" spans="1:24" s="163" customFormat="1" ht="20.100000000000001" customHeight="1" thickBot="1">
      <c r="B3" s="2"/>
      <c r="C3" s="161"/>
      <c r="D3" s="161"/>
      <c r="E3" s="480" t="s">
        <v>269</v>
      </c>
      <c r="F3" s="481"/>
      <c r="G3" s="482" t="s">
        <v>81</v>
      </c>
      <c r="H3" s="481"/>
      <c r="I3" s="483" t="s">
        <v>83</v>
      </c>
      <c r="J3" s="481"/>
      <c r="K3" s="481" t="s">
        <v>84</v>
      </c>
      <c r="L3" s="481"/>
      <c r="M3" s="483" t="s">
        <v>83</v>
      </c>
      <c r="N3" s="481"/>
      <c r="O3" s="481" t="s">
        <v>84</v>
      </c>
      <c r="P3" s="481"/>
      <c r="Q3" s="481" t="s">
        <v>85</v>
      </c>
      <c r="R3" s="481"/>
      <c r="S3" s="481" t="s">
        <v>81</v>
      </c>
      <c r="T3" s="484"/>
    </row>
    <row r="4" spans="1:24" s="6" customFormat="1">
      <c r="B4" s="387" t="s">
        <v>447</v>
      </c>
      <c r="C4" s="402"/>
      <c r="D4" s="402"/>
      <c r="E4" s="424"/>
      <c r="F4" s="425"/>
      <c r="G4" s="424"/>
      <c r="H4" s="425"/>
      <c r="I4" s="426"/>
      <c r="J4" s="427"/>
      <c r="K4" s="426"/>
      <c r="L4" s="427"/>
      <c r="M4" s="426"/>
      <c r="N4" s="427"/>
      <c r="O4" s="426"/>
      <c r="P4" s="427"/>
      <c r="Q4" s="426"/>
      <c r="R4" s="427"/>
      <c r="S4" s="426"/>
      <c r="T4" s="427"/>
    </row>
    <row r="5" spans="1:24">
      <c r="A5" s="3" t="s">
        <v>322</v>
      </c>
      <c r="B5" s="339" t="str">
        <f t="shared" ref="B5:B15" si="0">VLOOKUP(A5,VL_CCVT,4,FALSE)</f>
        <v>Impact</v>
      </c>
      <c r="C5" s="164" t="str">
        <f t="shared" ref="C5:C15" si="1">VLOOKUP(A5,VL_CCVT,3,FALSE)</f>
        <v>Collards</v>
      </c>
      <c r="D5" s="165" t="str">
        <f t="shared" ref="D5:D15" si="2">VLOOKUP(A5,VL_CCVT,2,FALSE)</f>
        <v>Brassica</v>
      </c>
      <c r="E5" s="258">
        <v>0.1741</v>
      </c>
      <c r="F5" s="169" t="s">
        <v>408</v>
      </c>
      <c r="G5" s="258">
        <v>0.55315200317465629</v>
      </c>
      <c r="H5" s="169" t="s">
        <v>375</v>
      </c>
      <c r="I5" s="260">
        <v>2.0150000000000001</v>
      </c>
      <c r="J5" s="169" t="s">
        <v>238</v>
      </c>
      <c r="K5" s="260">
        <v>17.680000000000021</v>
      </c>
      <c r="L5" s="169" t="s">
        <v>390</v>
      </c>
      <c r="M5" s="260">
        <v>1.8333333333333344</v>
      </c>
      <c r="N5" s="169" t="s">
        <v>241</v>
      </c>
      <c r="O5" s="260">
        <v>0.99999999999999956</v>
      </c>
      <c r="P5" s="169" t="s">
        <v>339</v>
      </c>
      <c r="Q5" s="260">
        <v>2.6666666666666732</v>
      </c>
      <c r="R5" s="169" t="s">
        <v>230</v>
      </c>
      <c r="S5" s="260">
        <v>28.333333333333332</v>
      </c>
      <c r="T5" s="169" t="s">
        <v>169</v>
      </c>
      <c r="W5" s="37"/>
    </row>
    <row r="6" spans="1:24">
      <c r="A6" s="3" t="s">
        <v>323</v>
      </c>
      <c r="B6" s="340" t="str">
        <f t="shared" si="0"/>
        <v>Extender</v>
      </c>
      <c r="C6" s="28" t="str">
        <f t="shared" si="1"/>
        <v>Hyb. Brassica</v>
      </c>
      <c r="D6" s="29" t="str">
        <f t="shared" si="2"/>
        <v>Brassica</v>
      </c>
      <c r="E6" s="259">
        <v>0.52239999999999998</v>
      </c>
      <c r="F6" s="167" t="s">
        <v>363</v>
      </c>
      <c r="G6" s="259">
        <v>0.98338133897716618</v>
      </c>
      <c r="H6" s="167" t="s">
        <v>363</v>
      </c>
      <c r="I6" s="261">
        <v>2.6732999999999998</v>
      </c>
      <c r="J6" s="167" t="s">
        <v>94</v>
      </c>
      <c r="K6" s="261">
        <v>21.19333333333336</v>
      </c>
      <c r="L6" s="167" t="s">
        <v>380</v>
      </c>
      <c r="M6" s="261">
        <v>2.0000000000000009</v>
      </c>
      <c r="N6" s="167" t="s">
        <v>106</v>
      </c>
      <c r="O6" s="261">
        <v>1.9999999999999987</v>
      </c>
      <c r="P6" s="167" t="s">
        <v>215</v>
      </c>
      <c r="Q6" s="261">
        <v>24.333333333333346</v>
      </c>
      <c r="R6" s="167" t="s">
        <v>191</v>
      </c>
      <c r="S6" s="261">
        <v>25</v>
      </c>
      <c r="T6" s="167" t="s">
        <v>107</v>
      </c>
      <c r="W6" s="36"/>
    </row>
    <row r="7" spans="1:24">
      <c r="A7" s="3" t="s">
        <v>318</v>
      </c>
      <c r="B7" s="339" t="str">
        <f t="shared" si="0"/>
        <v>Viva</v>
      </c>
      <c r="C7" s="164" t="str">
        <f t="shared" si="1"/>
        <v>Hyb. Brassica</v>
      </c>
      <c r="D7" s="165" t="str">
        <f t="shared" si="2"/>
        <v>Brassica</v>
      </c>
      <c r="E7" s="258">
        <v>0.45069999999999999</v>
      </c>
      <c r="F7" s="169" t="s">
        <v>199</v>
      </c>
      <c r="G7" s="258">
        <v>0.80924089353329309</v>
      </c>
      <c r="H7" s="169" t="s">
        <v>146</v>
      </c>
      <c r="I7" s="260">
        <v>6.1717000000000004</v>
      </c>
      <c r="J7" s="169" t="s">
        <v>338</v>
      </c>
      <c r="K7" s="260">
        <v>35.815000000000019</v>
      </c>
      <c r="L7" s="169" t="s">
        <v>200</v>
      </c>
      <c r="M7" s="260">
        <v>1.8666666666666674</v>
      </c>
      <c r="N7" s="169" t="s">
        <v>136</v>
      </c>
      <c r="O7" s="260">
        <v>3.3333333333333321</v>
      </c>
      <c r="P7" s="169" t="s">
        <v>122</v>
      </c>
      <c r="Q7" s="260">
        <v>24.333333333333339</v>
      </c>
      <c r="R7" s="169" t="s">
        <v>191</v>
      </c>
      <c r="S7" s="260">
        <v>33.666666666666664</v>
      </c>
      <c r="T7" s="169" t="s">
        <v>112</v>
      </c>
    </row>
    <row r="8" spans="1:24">
      <c r="A8" s="3" t="s">
        <v>326</v>
      </c>
      <c r="B8" s="340" t="str">
        <f t="shared" si="0"/>
        <v>Vivant</v>
      </c>
      <c r="C8" s="28" t="str">
        <f t="shared" si="1"/>
        <v>Hyb. Brassica</v>
      </c>
      <c r="D8" s="29" t="str">
        <f t="shared" si="2"/>
        <v>Brassica</v>
      </c>
      <c r="E8" s="259">
        <v>0.25609999999999999</v>
      </c>
      <c r="F8" s="167" t="s">
        <v>413</v>
      </c>
      <c r="G8" s="259">
        <v>0.46096000264554676</v>
      </c>
      <c r="H8" s="167" t="s">
        <v>353</v>
      </c>
      <c r="I8" s="261">
        <v>6.05</v>
      </c>
      <c r="J8" s="167" t="s">
        <v>227</v>
      </c>
      <c r="K8" s="261">
        <v>20.52166666666669</v>
      </c>
      <c r="L8" s="167" t="s">
        <v>362</v>
      </c>
      <c r="M8" s="261">
        <v>2.2000000000000011</v>
      </c>
      <c r="N8" s="167" t="s">
        <v>223</v>
      </c>
      <c r="O8" s="261">
        <v>2.9999999999999987</v>
      </c>
      <c r="P8" s="167" t="s">
        <v>217</v>
      </c>
      <c r="Q8" s="261">
        <v>13.333333333333339</v>
      </c>
      <c r="R8" s="167" t="s">
        <v>184</v>
      </c>
      <c r="S8" s="261">
        <v>27</v>
      </c>
      <c r="T8" s="167" t="s">
        <v>379</v>
      </c>
      <c r="X8" s="27" t="s">
        <v>3</v>
      </c>
    </row>
    <row r="9" spans="1:24">
      <c r="A9" s="3" t="s">
        <v>310</v>
      </c>
      <c r="B9" s="339" t="str">
        <f t="shared" si="0"/>
        <v>Aerifi</v>
      </c>
      <c r="C9" s="164" t="str">
        <f t="shared" si="1"/>
        <v>Radish</v>
      </c>
      <c r="D9" s="165" t="str">
        <f t="shared" si="2"/>
        <v>Brassica</v>
      </c>
      <c r="E9" s="258">
        <v>0.72729999999999995</v>
      </c>
      <c r="F9" s="169" t="s">
        <v>107</v>
      </c>
      <c r="G9" s="258">
        <v>1.6594560095239677</v>
      </c>
      <c r="H9" s="169" t="s">
        <v>177</v>
      </c>
      <c r="I9" s="260">
        <v>5.1266999999999996</v>
      </c>
      <c r="J9" s="169" t="s">
        <v>363</v>
      </c>
      <c r="K9" s="260">
        <v>18.215000000000018</v>
      </c>
      <c r="L9" s="169" t="s">
        <v>104</v>
      </c>
      <c r="M9" s="260">
        <v>2.0666666666666673</v>
      </c>
      <c r="N9" s="169" t="s">
        <v>340</v>
      </c>
      <c r="O9" s="260">
        <v>4.9999999999999973</v>
      </c>
      <c r="P9" s="169" t="s">
        <v>197</v>
      </c>
      <c r="Q9" s="260">
        <v>21.000000000000007</v>
      </c>
      <c r="R9" s="169" t="s">
        <v>97</v>
      </c>
      <c r="S9" s="260">
        <v>26</v>
      </c>
      <c r="T9" s="169" t="s">
        <v>336</v>
      </c>
    </row>
    <row r="10" spans="1:24">
      <c r="A10" s="3" t="s">
        <v>313</v>
      </c>
      <c r="B10" s="340" t="str">
        <f t="shared" si="0"/>
        <v>Digger</v>
      </c>
      <c r="C10" s="28" t="str">
        <f t="shared" si="1"/>
        <v>Radish</v>
      </c>
      <c r="D10" s="29" t="str">
        <f t="shared" si="2"/>
        <v>Brassica</v>
      </c>
      <c r="E10" s="259">
        <v>0.53269999999999995</v>
      </c>
      <c r="F10" s="167" t="s">
        <v>365</v>
      </c>
      <c r="G10" s="259">
        <v>1.3214186742505669</v>
      </c>
      <c r="H10" s="167" t="s">
        <v>234</v>
      </c>
      <c r="I10" s="261">
        <v>6.35</v>
      </c>
      <c r="J10" s="167" t="s">
        <v>345</v>
      </c>
      <c r="K10" s="261">
        <v>23.425000000000018</v>
      </c>
      <c r="L10" s="167" t="s">
        <v>196</v>
      </c>
      <c r="M10" s="261">
        <v>2.1666666666666679</v>
      </c>
      <c r="N10" s="167" t="s">
        <v>223</v>
      </c>
      <c r="O10" s="261">
        <v>4.6666666666666661</v>
      </c>
      <c r="P10" s="167" t="s">
        <v>127</v>
      </c>
      <c r="Q10" s="261">
        <v>18.666666666666671</v>
      </c>
      <c r="R10" s="167" t="s">
        <v>183</v>
      </c>
      <c r="S10" s="261">
        <v>25.999999999999996</v>
      </c>
      <c r="T10" s="167" t="s">
        <v>336</v>
      </c>
    </row>
    <row r="11" spans="1:24">
      <c r="A11" s="3" t="s">
        <v>317</v>
      </c>
      <c r="B11" s="339" t="str">
        <f t="shared" si="0"/>
        <v>Driller</v>
      </c>
      <c r="C11" s="164" t="str">
        <f t="shared" si="1"/>
        <v>Radish</v>
      </c>
      <c r="D11" s="165" t="str">
        <f t="shared" si="2"/>
        <v>Brassica</v>
      </c>
      <c r="E11" s="258">
        <v>0.53269999999999995</v>
      </c>
      <c r="F11" s="169" t="s">
        <v>365</v>
      </c>
      <c r="G11" s="258">
        <v>0.92192000529109319</v>
      </c>
      <c r="H11" s="169" t="s">
        <v>372</v>
      </c>
      <c r="I11" s="260">
        <v>4.9516999999999998</v>
      </c>
      <c r="J11" s="169" t="s">
        <v>186</v>
      </c>
      <c r="K11" s="260">
        <v>35.518333333333366</v>
      </c>
      <c r="L11" s="169" t="s">
        <v>200</v>
      </c>
      <c r="M11" s="260">
        <v>2.2000000000000015</v>
      </c>
      <c r="N11" s="169" t="s">
        <v>223</v>
      </c>
      <c r="O11" s="260">
        <v>3.3333333333333321</v>
      </c>
      <c r="P11" s="169" t="s">
        <v>122</v>
      </c>
      <c r="Q11" s="260">
        <v>21.000000000000011</v>
      </c>
      <c r="R11" s="169" t="s">
        <v>97</v>
      </c>
      <c r="S11" s="260">
        <v>25.999999999999996</v>
      </c>
      <c r="T11" s="169" t="s">
        <v>336</v>
      </c>
    </row>
    <row r="12" spans="1:24">
      <c r="A12" s="3" t="s">
        <v>305</v>
      </c>
      <c r="B12" s="340" t="str">
        <f t="shared" si="0"/>
        <v>SERALPHA</v>
      </c>
      <c r="C12" s="28" t="str">
        <f t="shared" si="1"/>
        <v>Radish</v>
      </c>
      <c r="D12" s="29" t="str">
        <f t="shared" si="2"/>
        <v>Brassica</v>
      </c>
      <c r="E12" s="259">
        <v>0.5736</v>
      </c>
      <c r="F12" s="167" t="s">
        <v>346</v>
      </c>
      <c r="G12" s="259">
        <v>1.1984960068784209</v>
      </c>
      <c r="H12" s="167" t="s">
        <v>234</v>
      </c>
      <c r="I12" s="261">
        <v>3.7250000000000001</v>
      </c>
      <c r="J12" s="167" t="s">
        <v>364</v>
      </c>
      <c r="K12" s="261">
        <v>22.083333333333364</v>
      </c>
      <c r="L12" s="167" t="s">
        <v>235</v>
      </c>
      <c r="M12" s="261">
        <v>2.4000000000000012</v>
      </c>
      <c r="N12" s="167" t="s">
        <v>385</v>
      </c>
      <c r="O12" s="261">
        <v>5.3333333333333304</v>
      </c>
      <c r="P12" s="167" t="s">
        <v>191</v>
      </c>
      <c r="Q12" s="261">
        <v>22.666666666666682</v>
      </c>
      <c r="R12" s="167" t="s">
        <v>102</v>
      </c>
      <c r="S12" s="261">
        <v>23.666666666666671</v>
      </c>
      <c r="T12" s="167" t="s">
        <v>344</v>
      </c>
    </row>
    <row r="13" spans="1:24">
      <c r="A13" s="3" t="s">
        <v>306</v>
      </c>
      <c r="B13" s="339" t="str">
        <f t="shared" si="0"/>
        <v>SERWF19</v>
      </c>
      <c r="C13" s="164" t="str">
        <f t="shared" si="1"/>
        <v>Radish</v>
      </c>
      <c r="D13" s="165" t="str">
        <f t="shared" si="2"/>
        <v>Brassica</v>
      </c>
      <c r="E13" s="258">
        <v>0.73750000000000004</v>
      </c>
      <c r="F13" s="169" t="s">
        <v>336</v>
      </c>
      <c r="G13" s="258">
        <v>1.6696995651383131</v>
      </c>
      <c r="H13" s="169" t="s">
        <v>178</v>
      </c>
      <c r="I13" s="260">
        <v>4.2450000000000001</v>
      </c>
      <c r="J13" s="169" t="s">
        <v>343</v>
      </c>
      <c r="K13" s="260">
        <v>21.395000000000024</v>
      </c>
      <c r="L13" s="169" t="s">
        <v>235</v>
      </c>
      <c r="M13" s="260">
        <v>2.1666666666666679</v>
      </c>
      <c r="N13" s="169" t="s">
        <v>223</v>
      </c>
      <c r="O13" s="260">
        <v>5.6666666666666652</v>
      </c>
      <c r="P13" s="169" t="s">
        <v>191</v>
      </c>
      <c r="Q13" s="260">
        <v>22.000000000000011</v>
      </c>
      <c r="R13" s="169" t="s">
        <v>102</v>
      </c>
      <c r="S13" s="260">
        <v>25.666666666666671</v>
      </c>
      <c r="T13" s="169" t="s">
        <v>336</v>
      </c>
    </row>
    <row r="14" spans="1:24">
      <c r="A14" s="3" t="s">
        <v>314</v>
      </c>
      <c r="B14" s="340" t="str">
        <f t="shared" si="0"/>
        <v>Smart</v>
      </c>
      <c r="C14" s="28" t="str">
        <f t="shared" si="1"/>
        <v>Radish</v>
      </c>
      <c r="D14" s="29" t="str">
        <f t="shared" si="2"/>
        <v>Brassica</v>
      </c>
      <c r="E14" s="259">
        <v>0.43020000000000003</v>
      </c>
      <c r="F14" s="167" t="s">
        <v>199</v>
      </c>
      <c r="G14" s="259">
        <v>1.2394702293358029</v>
      </c>
      <c r="H14" s="167" t="s">
        <v>234</v>
      </c>
      <c r="I14" s="261">
        <v>9.7367000000000008</v>
      </c>
      <c r="J14" s="167" t="s">
        <v>224</v>
      </c>
      <c r="K14" s="261">
        <v>26.665000000000013</v>
      </c>
      <c r="L14" s="167" t="s">
        <v>105</v>
      </c>
      <c r="M14" s="261">
        <v>2.3000000000000012</v>
      </c>
      <c r="N14" s="167" t="s">
        <v>223</v>
      </c>
      <c r="O14" s="261">
        <v>3.3333333333333313</v>
      </c>
      <c r="P14" s="167" t="s">
        <v>122</v>
      </c>
      <c r="Q14" s="261">
        <v>26.000000000000011</v>
      </c>
      <c r="R14" s="167" t="s">
        <v>174</v>
      </c>
      <c r="S14" s="261">
        <v>28</v>
      </c>
      <c r="T14" s="167" t="s">
        <v>169</v>
      </c>
    </row>
    <row r="15" spans="1:24">
      <c r="A15" s="3" t="s">
        <v>319</v>
      </c>
      <c r="B15" s="339" t="str">
        <f t="shared" si="0"/>
        <v>Jackpot </v>
      </c>
      <c r="C15" s="164" t="str">
        <f t="shared" si="1"/>
        <v>Turnip</v>
      </c>
      <c r="D15" s="165" t="str">
        <f t="shared" si="2"/>
        <v>Brassica</v>
      </c>
      <c r="E15" s="258">
        <v>0.2356</v>
      </c>
      <c r="F15" s="169" t="s">
        <v>413</v>
      </c>
      <c r="G15" s="258">
        <v>0.82972800476198383</v>
      </c>
      <c r="H15" s="169" t="s">
        <v>146</v>
      </c>
      <c r="I15" s="260">
        <v>9.0016999999999996</v>
      </c>
      <c r="J15" s="169" t="s">
        <v>178</v>
      </c>
      <c r="K15" s="260">
        <v>15.068333333333356</v>
      </c>
      <c r="L15" s="169" t="s">
        <v>378</v>
      </c>
      <c r="M15" s="260">
        <v>2.2000000000000011</v>
      </c>
      <c r="N15" s="169" t="s">
        <v>223</v>
      </c>
      <c r="O15" s="260">
        <v>3.3333333333333313</v>
      </c>
      <c r="P15" s="169" t="s">
        <v>122</v>
      </c>
      <c r="Q15" s="260">
        <v>21.666666666666682</v>
      </c>
      <c r="R15" s="169" t="s">
        <v>102</v>
      </c>
      <c r="S15" s="260">
        <v>27.333333333333332</v>
      </c>
      <c r="T15" s="169" t="s">
        <v>213</v>
      </c>
    </row>
    <row r="16" spans="1:24" s="49" customFormat="1">
      <c r="B16" s="388" t="s">
        <v>1</v>
      </c>
      <c r="C16" s="403"/>
      <c r="D16" s="417"/>
      <c r="E16" s="41">
        <f>AVERAGE(E5:E15)</f>
        <v>0.47026363636363633</v>
      </c>
      <c r="F16" s="42"/>
      <c r="G16" s="41">
        <f>AVERAGE(G5:G15)</f>
        <v>1.0588111575918919</v>
      </c>
      <c r="H16" s="42"/>
      <c r="I16" s="43">
        <f>AVERAGE(I5:I15)</f>
        <v>5.4588000000000001</v>
      </c>
      <c r="J16" s="44"/>
      <c r="K16" s="43">
        <f>AVERAGE(K5:K15)</f>
        <v>23.416363636363659</v>
      </c>
      <c r="L16" s="44"/>
      <c r="M16" s="43">
        <f>AVERAGE(M5:M15)</f>
        <v>2.1272727272727283</v>
      </c>
      <c r="N16" s="44"/>
      <c r="O16" s="43">
        <f>AVERAGE(O5:O15)</f>
        <v>3.6363636363636345</v>
      </c>
      <c r="P16" s="44"/>
      <c r="Q16" s="43">
        <f>AVERAGE(Q5:Q15)</f>
        <v>19.787878787878796</v>
      </c>
      <c r="R16" s="44"/>
      <c r="S16" s="43">
        <f>AVERAGE(S5:S15)</f>
        <v>26.969696969696972</v>
      </c>
      <c r="T16" s="322"/>
    </row>
    <row r="17" spans="1:32" s="49" customFormat="1">
      <c r="B17" s="389" t="s">
        <v>429</v>
      </c>
      <c r="C17" s="404"/>
      <c r="D17" s="418"/>
      <c r="E17" s="45">
        <f>MIN(E5:E15)</f>
        <v>0.1741</v>
      </c>
      <c r="F17" s="47"/>
      <c r="G17" s="45">
        <f>MIN(G5:G15)</f>
        <v>0.46096000264554676</v>
      </c>
      <c r="H17" s="47"/>
      <c r="I17" s="46">
        <f>MIN(I5:I15)</f>
        <v>2.0150000000000001</v>
      </c>
      <c r="J17" s="48"/>
      <c r="K17" s="46">
        <f>MIN(K5:K15)</f>
        <v>15.068333333333356</v>
      </c>
      <c r="L17" s="48"/>
      <c r="M17" s="46">
        <f>MIN(M5:M15)</f>
        <v>1.8333333333333344</v>
      </c>
      <c r="N17" s="48"/>
      <c r="O17" s="46">
        <f>MIN(O5:O15)</f>
        <v>0.99999999999999956</v>
      </c>
      <c r="P17" s="48"/>
      <c r="Q17" s="46">
        <f>MIN(Q5:Q15)</f>
        <v>2.6666666666666732</v>
      </c>
      <c r="R17" s="48"/>
      <c r="S17" s="46">
        <f>MIN(S5:S15)</f>
        <v>23.666666666666671</v>
      </c>
      <c r="T17" s="180"/>
    </row>
    <row r="18" spans="1:32" s="49" customFormat="1">
      <c r="B18" s="389" t="s">
        <v>430</v>
      </c>
      <c r="C18" s="404"/>
      <c r="D18" s="418"/>
      <c r="E18" s="45">
        <f>MAX(E5:E15)</f>
        <v>0.73750000000000004</v>
      </c>
      <c r="F18" s="47"/>
      <c r="G18" s="45">
        <f>MAX(G5:G15)</f>
        <v>1.6696995651383131</v>
      </c>
      <c r="H18" s="47"/>
      <c r="I18" s="46">
        <f>MAX(I5:I15)</f>
        <v>9.7367000000000008</v>
      </c>
      <c r="J18" s="48"/>
      <c r="K18" s="46">
        <f>MAX(K5:K15)</f>
        <v>35.815000000000019</v>
      </c>
      <c r="L18" s="48"/>
      <c r="M18" s="46">
        <f>MAX(M5:M15)</f>
        <v>2.4000000000000012</v>
      </c>
      <c r="N18" s="48"/>
      <c r="O18" s="46">
        <f>MAX(O5:O15)</f>
        <v>5.6666666666666652</v>
      </c>
      <c r="P18" s="48"/>
      <c r="Q18" s="46">
        <f>MAX(Q5:Q15)</f>
        <v>26.000000000000011</v>
      </c>
      <c r="R18" s="48"/>
      <c r="S18" s="46">
        <f>MAX(S5:S15)</f>
        <v>33.666666666666664</v>
      </c>
      <c r="T18" s="180"/>
    </row>
    <row r="19" spans="1:32" s="49" customFormat="1" ht="13.8" thickBot="1">
      <c r="B19" s="390" t="s">
        <v>431</v>
      </c>
      <c r="C19" s="405"/>
      <c r="D19" s="419"/>
      <c r="E19" s="50">
        <f>E18-E17</f>
        <v>0.56340000000000001</v>
      </c>
      <c r="F19" s="51"/>
      <c r="G19" s="50">
        <f>G18-G17</f>
        <v>1.2087395624927664</v>
      </c>
      <c r="H19" s="51"/>
      <c r="I19" s="52">
        <f>I18-I17</f>
        <v>7.7217000000000002</v>
      </c>
      <c r="J19" s="53"/>
      <c r="K19" s="52">
        <f>K18-K17</f>
        <v>20.746666666666663</v>
      </c>
      <c r="L19" s="53"/>
      <c r="M19" s="52">
        <f>M18-M17</f>
        <v>0.56666666666666687</v>
      </c>
      <c r="N19" s="53"/>
      <c r="O19" s="52">
        <f>O18-O17</f>
        <v>4.6666666666666661</v>
      </c>
      <c r="P19" s="53"/>
      <c r="Q19" s="52">
        <f>Q18-Q17</f>
        <v>23.333333333333336</v>
      </c>
      <c r="R19" s="53"/>
      <c r="S19" s="52">
        <f>S18-S17</f>
        <v>9.9999999999999929</v>
      </c>
      <c r="T19" s="186"/>
    </row>
    <row r="20" spans="1:32" s="307" customFormat="1" ht="45" customHeight="1">
      <c r="B20" s="486" t="s">
        <v>524</v>
      </c>
      <c r="C20" s="486"/>
      <c r="D20" s="486"/>
      <c r="E20" s="486"/>
      <c r="F20" s="486"/>
      <c r="G20" s="486"/>
      <c r="H20" s="486"/>
      <c r="I20" s="486"/>
      <c r="J20" s="486"/>
      <c r="K20" s="486"/>
      <c r="L20" s="486"/>
      <c r="M20" s="486"/>
      <c r="N20" s="486"/>
      <c r="O20" s="486"/>
      <c r="P20" s="486"/>
      <c r="Q20" s="486"/>
      <c r="R20" s="486"/>
      <c r="S20" s="486"/>
      <c r="T20" s="486"/>
      <c r="AF20" s="307" t="s">
        <v>3</v>
      </c>
    </row>
    <row r="21" spans="1:32" s="163" customFormat="1" ht="30" customHeight="1" thickBot="1">
      <c r="B21" s="493" t="s">
        <v>513</v>
      </c>
      <c r="C21" s="493"/>
      <c r="D21" s="493"/>
      <c r="E21" s="493"/>
      <c r="F21" s="493"/>
      <c r="G21" s="493"/>
      <c r="H21" s="493"/>
      <c r="I21" s="493"/>
      <c r="J21" s="493"/>
      <c r="K21" s="493"/>
      <c r="L21" s="493"/>
      <c r="M21" s="493"/>
      <c r="N21" s="493"/>
      <c r="O21" s="493"/>
      <c r="P21" s="493"/>
      <c r="Q21" s="493"/>
      <c r="R21" s="493"/>
      <c r="S21" s="493"/>
      <c r="T21" s="493"/>
    </row>
    <row r="22" spans="1:32" s="163" customFormat="1" ht="28.05" customHeight="1">
      <c r="B22" s="1" t="s">
        <v>0</v>
      </c>
      <c r="C22" s="160" t="s">
        <v>505</v>
      </c>
      <c r="D22" s="160" t="s">
        <v>21</v>
      </c>
      <c r="E22" s="477" t="s">
        <v>595</v>
      </c>
      <c r="F22" s="478"/>
      <c r="G22" s="478"/>
      <c r="H22" s="478"/>
      <c r="I22" s="477" t="s">
        <v>592</v>
      </c>
      <c r="J22" s="478"/>
      <c r="K22" s="478"/>
      <c r="L22" s="478"/>
      <c r="M22" s="477" t="s">
        <v>593</v>
      </c>
      <c r="N22" s="478"/>
      <c r="O22" s="478"/>
      <c r="P22" s="478"/>
      <c r="Q22" s="478"/>
      <c r="R22" s="478"/>
      <c r="S22" s="478"/>
      <c r="T22" s="479"/>
    </row>
    <row r="23" spans="1:32" s="163" customFormat="1" ht="19.8" customHeight="1" thickBot="1">
      <c r="B23" s="2"/>
      <c r="C23" s="161"/>
      <c r="D23" s="161"/>
      <c r="E23" s="480" t="s">
        <v>269</v>
      </c>
      <c r="F23" s="481"/>
      <c r="G23" s="482" t="s">
        <v>81</v>
      </c>
      <c r="H23" s="481"/>
      <c r="I23" s="483" t="s">
        <v>83</v>
      </c>
      <c r="J23" s="481"/>
      <c r="K23" s="481" t="s">
        <v>84</v>
      </c>
      <c r="L23" s="481"/>
      <c r="M23" s="483" t="s">
        <v>83</v>
      </c>
      <c r="N23" s="481"/>
      <c r="O23" s="481" t="s">
        <v>84</v>
      </c>
      <c r="P23" s="481"/>
      <c r="Q23" s="481" t="s">
        <v>85</v>
      </c>
      <c r="R23" s="481"/>
      <c r="S23" s="481" t="s">
        <v>81</v>
      </c>
      <c r="T23" s="484"/>
    </row>
    <row r="24" spans="1:32" s="6" customFormat="1">
      <c r="B24" s="391" t="s">
        <v>448</v>
      </c>
      <c r="C24" s="406"/>
      <c r="D24" s="406"/>
      <c r="E24" s="428"/>
      <c r="F24" s="429"/>
      <c r="G24" s="428"/>
      <c r="H24" s="429"/>
      <c r="I24" s="430"/>
      <c r="J24" s="431"/>
      <c r="K24" s="430"/>
      <c r="L24" s="431"/>
      <c r="M24" s="430"/>
      <c r="N24" s="431"/>
      <c r="O24" s="430"/>
      <c r="P24" s="431"/>
      <c r="Q24" s="430"/>
      <c r="R24" s="431"/>
      <c r="S24" s="430"/>
      <c r="T24" s="431"/>
    </row>
    <row r="25" spans="1:32">
      <c r="A25" s="3" t="s">
        <v>316</v>
      </c>
      <c r="B25" s="339" t="str">
        <f t="shared" ref="B25:B44" si="3">VLOOKUP(A25,VL_CCVT,4,FALSE)</f>
        <v>Centurion</v>
      </c>
      <c r="C25" s="164" t="str">
        <f t="shared" ref="C25:C44" si="4">VLOOKUP(A25,VL_CCVT,3,FALSE)</f>
        <v>Annual Ryegrass</v>
      </c>
      <c r="D25" s="165" t="str">
        <f t="shared" ref="D25:D44" si="5">VLOOKUP(A25,VL_CCVT,2,FALSE)</f>
        <v>Cereal</v>
      </c>
      <c r="E25" s="258">
        <v>0.39950000000000002</v>
      </c>
      <c r="F25" s="168" t="s">
        <v>369</v>
      </c>
      <c r="G25" s="258">
        <v>1.6389688982952761</v>
      </c>
      <c r="H25" s="168" t="s">
        <v>367</v>
      </c>
      <c r="I25" s="260">
        <v>3.2759999999999998</v>
      </c>
      <c r="J25" s="168" t="s">
        <v>94</v>
      </c>
      <c r="K25" s="260">
        <v>33.68833333333334</v>
      </c>
      <c r="L25" s="168" t="s">
        <v>217</v>
      </c>
      <c r="M25" s="260">
        <v>3.8333333333333339</v>
      </c>
      <c r="N25" s="168" t="s">
        <v>347</v>
      </c>
      <c r="O25" s="260">
        <v>5.9999999999999982</v>
      </c>
      <c r="P25" s="168" t="s">
        <v>214</v>
      </c>
      <c r="Q25" s="260">
        <v>7.6666666666666714</v>
      </c>
      <c r="R25" s="168" t="s">
        <v>126</v>
      </c>
      <c r="S25" s="260">
        <v>30.333333333333325</v>
      </c>
      <c r="T25" s="323" t="s">
        <v>102</v>
      </c>
    </row>
    <row r="26" spans="1:32">
      <c r="A26" s="3" t="s">
        <v>328</v>
      </c>
      <c r="B26" s="340" t="str">
        <f t="shared" si="3"/>
        <v>Lowboy</v>
      </c>
      <c r="C26" s="28" t="str">
        <f t="shared" si="4"/>
        <v>Annual Ryegrass</v>
      </c>
      <c r="D26" s="29" t="str">
        <f t="shared" si="5"/>
        <v>Cereal</v>
      </c>
      <c r="E26" s="259">
        <v>5.1220000000000002E-2</v>
      </c>
      <c r="F26" s="170" t="s">
        <v>252</v>
      </c>
      <c r="G26" s="259">
        <v>0.64534400370376521</v>
      </c>
      <c r="H26" s="170" t="s">
        <v>103</v>
      </c>
      <c r="I26" s="261">
        <v>1.7583</v>
      </c>
      <c r="J26" s="170" t="s">
        <v>238</v>
      </c>
      <c r="K26" s="261">
        <v>21.361666666666679</v>
      </c>
      <c r="L26" s="170" t="s">
        <v>235</v>
      </c>
      <c r="M26" s="261">
        <v>3.8333333333333339</v>
      </c>
      <c r="N26" s="170" t="s">
        <v>347</v>
      </c>
      <c r="O26" s="261">
        <v>0.99999999999999778</v>
      </c>
      <c r="P26" s="170" t="s">
        <v>339</v>
      </c>
      <c r="Q26" s="261">
        <v>3.0000000000000022</v>
      </c>
      <c r="R26" s="170" t="s">
        <v>218</v>
      </c>
      <c r="S26" s="261">
        <v>15.999999999999995</v>
      </c>
      <c r="T26" s="324" t="s">
        <v>120</v>
      </c>
    </row>
    <row r="27" spans="1:32">
      <c r="A27" s="3" t="s">
        <v>302</v>
      </c>
      <c r="B27" s="339">
        <f t="shared" si="3"/>
        <v>140760</v>
      </c>
      <c r="C27" s="164" t="str">
        <f t="shared" si="4"/>
        <v>Barley</v>
      </c>
      <c r="D27" s="165" t="str">
        <f t="shared" si="5"/>
        <v>Cereal</v>
      </c>
      <c r="E27" s="258">
        <v>0.40970000000000001</v>
      </c>
      <c r="F27" s="168" t="s">
        <v>199</v>
      </c>
      <c r="G27" s="258">
        <v>1.2292266737214566</v>
      </c>
      <c r="H27" s="168" t="s">
        <v>234</v>
      </c>
      <c r="I27" s="260">
        <v>18.191700000000001</v>
      </c>
      <c r="J27" s="168" t="s">
        <v>161</v>
      </c>
      <c r="K27" s="260">
        <v>22.665000000000006</v>
      </c>
      <c r="L27" s="168" t="s">
        <v>115</v>
      </c>
      <c r="M27" s="260">
        <v>4.6333333333333337</v>
      </c>
      <c r="N27" s="168" t="s">
        <v>165</v>
      </c>
      <c r="O27" s="260">
        <v>5.3333333333333313</v>
      </c>
      <c r="P27" s="168" t="s">
        <v>191</v>
      </c>
      <c r="Q27" s="260">
        <v>9.3333333333333357</v>
      </c>
      <c r="R27" s="168" t="s">
        <v>154</v>
      </c>
      <c r="S27" s="260">
        <v>25.333333333333329</v>
      </c>
      <c r="T27" s="323" t="s">
        <v>348</v>
      </c>
    </row>
    <row r="28" spans="1:32">
      <c r="A28" s="3" t="s">
        <v>304</v>
      </c>
      <c r="B28" s="340">
        <f t="shared" si="3"/>
        <v>140789</v>
      </c>
      <c r="C28" s="28" t="str">
        <f t="shared" si="4"/>
        <v>Barley</v>
      </c>
      <c r="D28" s="29" t="str">
        <f t="shared" si="5"/>
        <v>Cereal</v>
      </c>
      <c r="E28" s="259">
        <v>0.26629999999999998</v>
      </c>
      <c r="F28" s="170" t="s">
        <v>411</v>
      </c>
      <c r="G28" s="259">
        <v>1.1677653400353838</v>
      </c>
      <c r="H28" s="170" t="s">
        <v>187</v>
      </c>
      <c r="I28" s="261">
        <v>15.363300000000001</v>
      </c>
      <c r="J28" s="170" t="s">
        <v>164</v>
      </c>
      <c r="K28" s="261">
        <v>21.156666666666688</v>
      </c>
      <c r="L28" s="170" t="s">
        <v>372</v>
      </c>
      <c r="M28" s="261">
        <v>4.5000000000000009</v>
      </c>
      <c r="N28" s="170" t="s">
        <v>164</v>
      </c>
      <c r="O28" s="261">
        <v>2.9999999999999982</v>
      </c>
      <c r="P28" s="170" t="s">
        <v>217</v>
      </c>
      <c r="Q28" s="261">
        <v>5.0000000000000036</v>
      </c>
      <c r="R28" s="170" t="s">
        <v>123</v>
      </c>
      <c r="S28" s="261">
        <v>20.333333333333321</v>
      </c>
      <c r="T28" s="324" t="s">
        <v>337</v>
      </c>
    </row>
    <row r="29" spans="1:32">
      <c r="A29" s="3" t="s">
        <v>309</v>
      </c>
      <c r="B29" s="339">
        <f t="shared" si="3"/>
        <v>140797</v>
      </c>
      <c r="C29" s="164" t="str">
        <f t="shared" si="4"/>
        <v>Barley</v>
      </c>
      <c r="D29" s="165" t="str">
        <f t="shared" si="5"/>
        <v>Cereal</v>
      </c>
      <c r="E29" s="258">
        <v>0.32779999999999998</v>
      </c>
      <c r="F29" s="168" t="s">
        <v>396</v>
      </c>
      <c r="G29" s="258">
        <v>1.0448426726632389</v>
      </c>
      <c r="H29" s="168" t="s">
        <v>365</v>
      </c>
      <c r="I29" s="260">
        <v>18.721699999999998</v>
      </c>
      <c r="J29" s="168" t="s">
        <v>165</v>
      </c>
      <c r="K29" s="260">
        <v>26.291666666666679</v>
      </c>
      <c r="L29" s="168" t="s">
        <v>105</v>
      </c>
      <c r="M29" s="260">
        <v>4.9333333333333353</v>
      </c>
      <c r="N29" s="168" t="s">
        <v>162</v>
      </c>
      <c r="O29" s="260">
        <v>4.9999999999999973</v>
      </c>
      <c r="P29" s="168" t="s">
        <v>197</v>
      </c>
      <c r="Q29" s="260">
        <v>7.3333333333333375</v>
      </c>
      <c r="R29" s="168" t="s">
        <v>354</v>
      </c>
      <c r="S29" s="260">
        <v>23.999999999999996</v>
      </c>
      <c r="T29" s="323" t="s">
        <v>344</v>
      </c>
    </row>
    <row r="30" spans="1:32">
      <c r="A30" s="3" t="s">
        <v>307</v>
      </c>
      <c r="B30" s="340" t="str">
        <f t="shared" si="3"/>
        <v>SB255</v>
      </c>
      <c r="C30" s="28" t="str">
        <f t="shared" si="4"/>
        <v>Barley</v>
      </c>
      <c r="D30" s="29" t="str">
        <f t="shared" si="5"/>
        <v>Cereal</v>
      </c>
      <c r="E30" s="259">
        <v>0.39950000000000002</v>
      </c>
      <c r="F30" s="170" t="s">
        <v>369</v>
      </c>
      <c r="G30" s="259">
        <v>1.4853155640800941</v>
      </c>
      <c r="H30" s="170" t="s">
        <v>377</v>
      </c>
      <c r="I30" s="261">
        <v>13.7033</v>
      </c>
      <c r="J30" s="170" t="s">
        <v>216</v>
      </c>
      <c r="K30" s="261">
        <v>21.770000000000007</v>
      </c>
      <c r="L30" s="170" t="s">
        <v>235</v>
      </c>
      <c r="M30" s="261">
        <v>4.6666666666666679</v>
      </c>
      <c r="N30" s="170" t="s">
        <v>161</v>
      </c>
      <c r="O30" s="261">
        <v>2.9999999999999987</v>
      </c>
      <c r="P30" s="170" t="s">
        <v>217</v>
      </c>
      <c r="Q30" s="261">
        <v>13.333333333333339</v>
      </c>
      <c r="R30" s="170" t="s">
        <v>184</v>
      </c>
      <c r="S30" s="261">
        <v>25.999999999999996</v>
      </c>
      <c r="T30" s="324" t="s">
        <v>336</v>
      </c>
    </row>
    <row r="31" spans="1:32">
      <c r="A31" s="3" t="s">
        <v>301</v>
      </c>
      <c r="B31" s="339" t="str">
        <f t="shared" si="3"/>
        <v>Secretariat</v>
      </c>
      <c r="C31" s="164" t="str">
        <f t="shared" si="4"/>
        <v>Barley</v>
      </c>
      <c r="D31" s="165" t="str">
        <f t="shared" si="5"/>
        <v>Cereal</v>
      </c>
      <c r="E31" s="258">
        <v>0.36880000000000002</v>
      </c>
      <c r="F31" s="168" t="s">
        <v>383</v>
      </c>
      <c r="G31" s="258">
        <v>1.3316622298649121</v>
      </c>
      <c r="H31" s="168" t="s">
        <v>234</v>
      </c>
      <c r="I31" s="260">
        <v>12.7067</v>
      </c>
      <c r="J31" s="168" t="s">
        <v>219</v>
      </c>
      <c r="K31" s="260">
        <v>23.806666666666679</v>
      </c>
      <c r="L31" s="168" t="s">
        <v>171</v>
      </c>
      <c r="M31" s="260">
        <v>4.0000000000000009</v>
      </c>
      <c r="N31" s="168" t="s">
        <v>97</v>
      </c>
      <c r="O31" s="260">
        <v>4.9999999999999973</v>
      </c>
      <c r="P31" s="168" t="s">
        <v>197</v>
      </c>
      <c r="Q31" s="260">
        <v>11.666666666666671</v>
      </c>
      <c r="R31" s="168" t="s">
        <v>96</v>
      </c>
      <c r="S31" s="260">
        <v>18.333333333333321</v>
      </c>
      <c r="T31" s="323" t="s">
        <v>372</v>
      </c>
    </row>
    <row r="32" spans="1:32">
      <c r="A32" s="3" t="s">
        <v>271</v>
      </c>
      <c r="B32" s="340" t="str">
        <f t="shared" si="3"/>
        <v>Bates RS4</v>
      </c>
      <c r="C32" s="28" t="str">
        <f t="shared" si="4"/>
        <v>Cereal Rye</v>
      </c>
      <c r="D32" s="29" t="str">
        <f t="shared" si="5"/>
        <v>Cereal</v>
      </c>
      <c r="E32" s="259">
        <v>0.81950000000000001</v>
      </c>
      <c r="F32" s="170" t="s">
        <v>342</v>
      </c>
      <c r="G32" s="259">
        <v>1.7516480100530762</v>
      </c>
      <c r="H32" s="170" t="s">
        <v>175</v>
      </c>
      <c r="I32" s="261">
        <v>16.861699999999999</v>
      </c>
      <c r="J32" s="170" t="s">
        <v>165</v>
      </c>
      <c r="K32" s="261">
        <v>22.108333333333352</v>
      </c>
      <c r="L32" s="170" t="s">
        <v>235</v>
      </c>
      <c r="M32" s="261">
        <v>4.5000000000000018</v>
      </c>
      <c r="N32" s="170" t="s">
        <v>164</v>
      </c>
      <c r="O32" s="261">
        <v>6.6666666666666625</v>
      </c>
      <c r="P32" s="170" t="s">
        <v>165</v>
      </c>
      <c r="Q32" s="261">
        <v>29.000000000000004</v>
      </c>
      <c r="R32" s="170" t="s">
        <v>163</v>
      </c>
      <c r="S32" s="261">
        <v>55</v>
      </c>
      <c r="T32" s="324" t="s">
        <v>166</v>
      </c>
      <c r="W32" s="37"/>
    </row>
    <row r="33" spans="1:27">
      <c r="A33" s="3" t="s">
        <v>280</v>
      </c>
      <c r="B33" s="339" t="str">
        <f t="shared" si="3"/>
        <v>Elbon (1)</v>
      </c>
      <c r="C33" s="164" t="str">
        <f t="shared" si="4"/>
        <v>Cereal Rye</v>
      </c>
      <c r="D33" s="165" t="str">
        <f t="shared" si="5"/>
        <v>Cereal</v>
      </c>
      <c r="E33" s="258">
        <v>0.66579999999999995</v>
      </c>
      <c r="F33" s="168" t="s">
        <v>341</v>
      </c>
      <c r="G33" s="258">
        <v>1.6594560095239677</v>
      </c>
      <c r="H33" s="168" t="s">
        <v>177</v>
      </c>
      <c r="I33" s="260">
        <v>13.56</v>
      </c>
      <c r="J33" s="168" t="s">
        <v>167</v>
      </c>
      <c r="K33" s="260">
        <v>24.235000000000021</v>
      </c>
      <c r="L33" s="168" t="s">
        <v>96</v>
      </c>
      <c r="M33" s="260">
        <v>4.5000000000000009</v>
      </c>
      <c r="N33" s="168" t="s">
        <v>164</v>
      </c>
      <c r="O33" s="260">
        <v>3.9999999999999987</v>
      </c>
      <c r="P33" s="168" t="s">
        <v>101</v>
      </c>
      <c r="Q33" s="260">
        <v>22.000000000000014</v>
      </c>
      <c r="R33" s="168" t="s">
        <v>102</v>
      </c>
      <c r="S33" s="260">
        <v>61.000000000000014</v>
      </c>
      <c r="T33" s="323" t="s">
        <v>161</v>
      </c>
    </row>
    <row r="34" spans="1:27">
      <c r="A34" s="3" t="s">
        <v>295</v>
      </c>
      <c r="B34" s="340" t="str">
        <f t="shared" si="3"/>
        <v>Elbon (2)</v>
      </c>
      <c r="C34" s="28" t="str">
        <f t="shared" si="4"/>
        <v>Cereal Rye</v>
      </c>
      <c r="D34" s="29" t="str">
        <f t="shared" si="5"/>
        <v>Cereal</v>
      </c>
      <c r="E34" s="259">
        <v>0.40970000000000001</v>
      </c>
      <c r="F34" s="170" t="s">
        <v>199</v>
      </c>
      <c r="G34" s="259">
        <v>1.4443413416227127</v>
      </c>
      <c r="H34" s="170" t="s">
        <v>377</v>
      </c>
      <c r="I34" s="261">
        <v>15.8917</v>
      </c>
      <c r="J34" s="170" t="s">
        <v>176</v>
      </c>
      <c r="K34" s="261">
        <v>26.07166666666668</v>
      </c>
      <c r="L34" s="170" t="s">
        <v>157</v>
      </c>
      <c r="M34" s="261">
        <v>4.5000000000000009</v>
      </c>
      <c r="N34" s="170" t="s">
        <v>164</v>
      </c>
      <c r="O34" s="261">
        <v>0.99999999999999778</v>
      </c>
      <c r="P34" s="170" t="s">
        <v>339</v>
      </c>
      <c r="Q34" s="261">
        <v>14.333333333333336</v>
      </c>
      <c r="R34" s="170" t="s">
        <v>106</v>
      </c>
      <c r="S34" s="261">
        <v>55.666666666666671</v>
      </c>
      <c r="T34" s="324" t="s">
        <v>161</v>
      </c>
    </row>
    <row r="35" spans="1:27">
      <c r="A35" s="3" t="s">
        <v>287</v>
      </c>
      <c r="B35" s="339" t="str">
        <f t="shared" si="3"/>
        <v>Goku</v>
      </c>
      <c r="C35" s="164" t="str">
        <f t="shared" si="4"/>
        <v>Cereal Rye</v>
      </c>
      <c r="D35" s="165" t="str">
        <f t="shared" si="5"/>
        <v>Cereal</v>
      </c>
      <c r="E35" s="258">
        <v>0.50190000000000001</v>
      </c>
      <c r="F35" s="168" t="s">
        <v>351</v>
      </c>
      <c r="G35" s="258">
        <v>1.6389688982952764</v>
      </c>
      <c r="H35" s="168" t="s">
        <v>367</v>
      </c>
      <c r="I35" s="260">
        <v>16.12</v>
      </c>
      <c r="J35" s="168" t="s">
        <v>176</v>
      </c>
      <c r="K35" s="260">
        <v>19.800000000000026</v>
      </c>
      <c r="L35" s="168" t="s">
        <v>368</v>
      </c>
      <c r="M35" s="260">
        <v>4.5666666666666673</v>
      </c>
      <c r="N35" s="168" t="s">
        <v>176</v>
      </c>
      <c r="O35" s="260">
        <v>5.3333333333333313</v>
      </c>
      <c r="P35" s="168" t="s">
        <v>191</v>
      </c>
      <c r="Q35" s="260">
        <v>21.333333333333336</v>
      </c>
      <c r="R35" s="168" t="s">
        <v>102</v>
      </c>
      <c r="S35" s="260">
        <v>52.666666666666657</v>
      </c>
      <c r="T35" s="323" t="s">
        <v>163</v>
      </c>
    </row>
    <row r="36" spans="1:27">
      <c r="A36" s="3" t="s">
        <v>274</v>
      </c>
      <c r="B36" s="340" t="str">
        <f t="shared" si="3"/>
        <v>NF95319B</v>
      </c>
      <c r="C36" s="28" t="str">
        <f t="shared" si="4"/>
        <v>Cereal Rye</v>
      </c>
      <c r="D36" s="29" t="str">
        <f t="shared" si="5"/>
        <v>Cereal</v>
      </c>
      <c r="E36" s="259">
        <v>0.90139999999999998</v>
      </c>
      <c r="F36" s="170" t="s">
        <v>198</v>
      </c>
      <c r="G36" s="259">
        <v>1.9360320111112956</v>
      </c>
      <c r="H36" s="170" t="s">
        <v>198</v>
      </c>
      <c r="I36" s="261">
        <v>11.7867</v>
      </c>
      <c r="J36" s="170" t="s">
        <v>172</v>
      </c>
      <c r="K36" s="261">
        <v>28.940000000000026</v>
      </c>
      <c r="L36" s="170" t="s">
        <v>179</v>
      </c>
      <c r="M36" s="261">
        <v>4.5333333333333341</v>
      </c>
      <c r="N36" s="170" t="s">
        <v>164</v>
      </c>
      <c r="O36" s="261">
        <v>7.6666666666666625</v>
      </c>
      <c r="P36" s="170" t="s">
        <v>161</v>
      </c>
      <c r="Q36" s="261">
        <v>31.333333333333339</v>
      </c>
      <c r="R36" s="170" t="s">
        <v>161</v>
      </c>
      <c r="S36" s="261">
        <v>60.000000000000007</v>
      </c>
      <c r="T36" s="324" t="s">
        <v>161</v>
      </c>
    </row>
    <row r="37" spans="1:27">
      <c r="A37" s="3" t="s">
        <v>277</v>
      </c>
      <c r="B37" s="339" t="str">
        <f t="shared" si="3"/>
        <v>NF97325</v>
      </c>
      <c r="C37" s="164" t="str">
        <f t="shared" si="4"/>
        <v>Cereal Rye</v>
      </c>
      <c r="D37" s="165" t="str">
        <f t="shared" si="5"/>
        <v>Cereal</v>
      </c>
      <c r="E37" s="258">
        <v>0.80920000000000003</v>
      </c>
      <c r="F37" s="168" t="s">
        <v>349</v>
      </c>
      <c r="G37" s="258">
        <v>1.9565191223399869</v>
      </c>
      <c r="H37" s="168" t="s">
        <v>173</v>
      </c>
      <c r="I37" s="260">
        <v>10.6083</v>
      </c>
      <c r="J37" s="168" t="s">
        <v>177</v>
      </c>
      <c r="K37" s="260">
        <v>19.026666666666696</v>
      </c>
      <c r="L37" s="168" t="s">
        <v>350</v>
      </c>
      <c r="M37" s="260">
        <v>4.8333333333333339</v>
      </c>
      <c r="N37" s="168" t="s">
        <v>162</v>
      </c>
      <c r="O37" s="260">
        <v>8.3333333333333304</v>
      </c>
      <c r="P37" s="168" t="s">
        <v>162</v>
      </c>
      <c r="Q37" s="260">
        <v>28.000000000000007</v>
      </c>
      <c r="R37" s="168" t="s">
        <v>163</v>
      </c>
      <c r="S37" s="260">
        <v>59.666666666666671</v>
      </c>
      <c r="T37" s="323" t="s">
        <v>161</v>
      </c>
    </row>
    <row r="38" spans="1:27">
      <c r="A38" s="3" t="s">
        <v>283</v>
      </c>
      <c r="B38" s="340" t="str">
        <f t="shared" si="3"/>
        <v>NF99362</v>
      </c>
      <c r="C38" s="28" t="str">
        <f t="shared" si="4"/>
        <v>Cereal Rye</v>
      </c>
      <c r="D38" s="29" t="str">
        <f t="shared" si="5"/>
        <v>Cereal</v>
      </c>
      <c r="E38" s="259">
        <v>0.85019999999999996</v>
      </c>
      <c r="F38" s="170" t="s">
        <v>359</v>
      </c>
      <c r="G38" s="259">
        <v>1.8131093437391499</v>
      </c>
      <c r="H38" s="170" t="s">
        <v>342</v>
      </c>
      <c r="I38" s="261">
        <v>13.9483</v>
      </c>
      <c r="J38" s="170" t="s">
        <v>216</v>
      </c>
      <c r="K38" s="261">
        <v>23.74833333333336</v>
      </c>
      <c r="L38" s="170" t="s">
        <v>171</v>
      </c>
      <c r="M38" s="261">
        <v>4.5000000000000018</v>
      </c>
      <c r="N38" s="170" t="s">
        <v>164</v>
      </c>
      <c r="O38" s="261">
        <v>5.9999999999999982</v>
      </c>
      <c r="P38" s="170" t="s">
        <v>214</v>
      </c>
      <c r="Q38" s="261">
        <v>23.000000000000004</v>
      </c>
      <c r="R38" s="170" t="s">
        <v>102</v>
      </c>
      <c r="S38" s="261">
        <v>45</v>
      </c>
      <c r="T38" s="324" t="s">
        <v>133</v>
      </c>
    </row>
    <row r="39" spans="1:27">
      <c r="A39" s="3" t="s">
        <v>285</v>
      </c>
      <c r="B39" s="339" t="str">
        <f t="shared" si="3"/>
        <v>Wintergrazer 70</v>
      </c>
      <c r="C39" s="164" t="str">
        <f t="shared" si="4"/>
        <v>Cereal Rye</v>
      </c>
      <c r="D39" s="165" t="str">
        <f t="shared" si="5"/>
        <v>Cereal</v>
      </c>
      <c r="E39" s="258">
        <v>1.0755999999999999</v>
      </c>
      <c r="F39" s="168" t="s">
        <v>176</v>
      </c>
      <c r="G39" s="258">
        <v>2.0691982340977861</v>
      </c>
      <c r="H39" s="168" t="s">
        <v>168</v>
      </c>
      <c r="I39" s="260">
        <v>11.2767</v>
      </c>
      <c r="J39" s="168" t="s">
        <v>224</v>
      </c>
      <c r="K39" s="260">
        <v>24.436666666666689</v>
      </c>
      <c r="L39" s="168" t="s">
        <v>96</v>
      </c>
      <c r="M39" s="260">
        <v>4.6666666666666679</v>
      </c>
      <c r="N39" s="168" t="s">
        <v>161</v>
      </c>
      <c r="O39" s="260">
        <v>8.3333333333333321</v>
      </c>
      <c r="P39" s="168" t="s">
        <v>162</v>
      </c>
      <c r="Q39" s="260">
        <v>35.666666666666671</v>
      </c>
      <c r="R39" s="168" t="s">
        <v>162</v>
      </c>
      <c r="S39" s="260">
        <v>63.999999999999972</v>
      </c>
      <c r="T39" s="323" t="s">
        <v>162</v>
      </c>
    </row>
    <row r="40" spans="1:27">
      <c r="A40" s="3" t="s">
        <v>308</v>
      </c>
      <c r="B40" s="340" t="str">
        <f t="shared" si="3"/>
        <v>Yankee</v>
      </c>
      <c r="C40" s="28" t="str">
        <f t="shared" si="4"/>
        <v>Cereal Rye</v>
      </c>
      <c r="D40" s="29" t="str">
        <f t="shared" si="5"/>
        <v>Cereal</v>
      </c>
      <c r="E40" s="259">
        <v>0.1946</v>
      </c>
      <c r="F40" s="170" t="s">
        <v>244</v>
      </c>
      <c r="G40" s="259">
        <v>1.0653297838919298</v>
      </c>
      <c r="H40" s="170" t="s">
        <v>387</v>
      </c>
      <c r="I40" s="261">
        <v>22.395</v>
      </c>
      <c r="J40" s="170" t="s">
        <v>162</v>
      </c>
      <c r="K40" s="261">
        <v>19.368333333333364</v>
      </c>
      <c r="L40" s="170" t="s">
        <v>368</v>
      </c>
      <c r="M40" s="261">
        <v>4.2</v>
      </c>
      <c r="N40" s="170" t="s">
        <v>198</v>
      </c>
      <c r="O40" s="261">
        <v>1.9999999999999987</v>
      </c>
      <c r="P40" s="170" t="s">
        <v>215</v>
      </c>
      <c r="Q40" s="261">
        <v>8.6666666666666696</v>
      </c>
      <c r="R40" s="170" t="s">
        <v>98</v>
      </c>
      <c r="S40" s="261">
        <v>46.333333333333343</v>
      </c>
      <c r="T40" s="324" t="s">
        <v>133</v>
      </c>
    </row>
    <row r="41" spans="1:27">
      <c r="A41" s="3" t="s">
        <v>293</v>
      </c>
      <c r="B41" s="339" t="str">
        <f t="shared" si="3"/>
        <v>Bob</v>
      </c>
      <c r="C41" s="164" t="str">
        <f t="shared" si="4"/>
        <v xml:space="preserve">Oat </v>
      </c>
      <c r="D41" s="165" t="str">
        <f t="shared" si="5"/>
        <v>Cereal</v>
      </c>
      <c r="E41" s="258">
        <v>0.42</v>
      </c>
      <c r="F41" s="168" t="s">
        <v>199</v>
      </c>
      <c r="G41" s="258">
        <v>1.7106737875956948</v>
      </c>
      <c r="H41" s="168" t="s">
        <v>175</v>
      </c>
      <c r="I41" s="260">
        <v>17.706700000000001</v>
      </c>
      <c r="J41" s="168" t="s">
        <v>161</v>
      </c>
      <c r="K41" s="260">
        <v>23.166666666666686</v>
      </c>
      <c r="L41" s="168" t="s">
        <v>196</v>
      </c>
      <c r="M41" s="260">
        <v>4.1666666666666679</v>
      </c>
      <c r="N41" s="168" t="s">
        <v>198</v>
      </c>
      <c r="O41" s="260">
        <v>5.9999999999999964</v>
      </c>
      <c r="P41" s="168" t="s">
        <v>214</v>
      </c>
      <c r="Q41" s="260">
        <v>10.66666666666667</v>
      </c>
      <c r="R41" s="168" t="s">
        <v>129</v>
      </c>
      <c r="S41" s="260">
        <v>32.999999999999986</v>
      </c>
      <c r="T41" s="323" t="s">
        <v>125</v>
      </c>
    </row>
    <row r="42" spans="1:27">
      <c r="A42" s="3" t="s">
        <v>298</v>
      </c>
      <c r="B42" s="340" t="str">
        <f t="shared" si="3"/>
        <v xml:space="preserve">Cosaque </v>
      </c>
      <c r="C42" s="28" t="str">
        <f t="shared" si="4"/>
        <v xml:space="preserve">Oat </v>
      </c>
      <c r="D42" s="29" t="str">
        <f t="shared" si="5"/>
        <v>Cereal</v>
      </c>
      <c r="E42" s="259">
        <v>0.51219999999999999</v>
      </c>
      <c r="F42" s="170" t="s">
        <v>370</v>
      </c>
      <c r="G42" s="259">
        <v>1.6184817870665857</v>
      </c>
      <c r="H42" s="170" t="s">
        <v>367</v>
      </c>
      <c r="I42" s="261">
        <v>15.6473</v>
      </c>
      <c r="J42" s="170" t="s">
        <v>176</v>
      </c>
      <c r="K42" s="261">
        <v>21.465000000000018</v>
      </c>
      <c r="L42" s="170" t="s">
        <v>235</v>
      </c>
      <c r="M42" s="261">
        <v>4.5000000000000009</v>
      </c>
      <c r="N42" s="170" t="s">
        <v>164</v>
      </c>
      <c r="O42" s="261">
        <v>5.3333333333333313</v>
      </c>
      <c r="P42" s="170" t="s">
        <v>191</v>
      </c>
      <c r="Q42" s="261">
        <v>9.6666666666666696</v>
      </c>
      <c r="R42" s="170" t="s">
        <v>142</v>
      </c>
      <c r="S42" s="261">
        <v>21.999999999999993</v>
      </c>
      <c r="T42" s="324" t="s">
        <v>371</v>
      </c>
    </row>
    <row r="43" spans="1:27">
      <c r="A43" s="3" t="s">
        <v>288</v>
      </c>
      <c r="B43" s="339" t="str">
        <f t="shared" si="3"/>
        <v>Hilliard</v>
      </c>
      <c r="C43" s="164" t="str">
        <f t="shared" si="4"/>
        <v>Wheat</v>
      </c>
      <c r="D43" s="165" t="str">
        <f t="shared" si="5"/>
        <v>Cereal</v>
      </c>
      <c r="E43" s="258">
        <v>0.43020000000000003</v>
      </c>
      <c r="F43" s="168" t="s">
        <v>199</v>
      </c>
      <c r="G43" s="258">
        <v>1.9155448998826048</v>
      </c>
      <c r="H43" s="168" t="s">
        <v>356</v>
      </c>
      <c r="I43" s="260">
        <v>10.8017</v>
      </c>
      <c r="J43" s="168" t="s">
        <v>172</v>
      </c>
      <c r="K43" s="260">
        <v>22.416666666666686</v>
      </c>
      <c r="L43" s="168" t="s">
        <v>235</v>
      </c>
      <c r="M43" s="260">
        <v>4.5000000000000009</v>
      </c>
      <c r="N43" s="168" t="s">
        <v>164</v>
      </c>
      <c r="O43" s="260">
        <v>5.6666666666666643</v>
      </c>
      <c r="P43" s="168" t="s">
        <v>191</v>
      </c>
      <c r="Q43" s="260">
        <v>14.000000000000004</v>
      </c>
      <c r="R43" s="168" t="s">
        <v>136</v>
      </c>
      <c r="S43" s="260">
        <v>23.999999999999996</v>
      </c>
      <c r="T43" s="323" t="s">
        <v>344</v>
      </c>
    </row>
    <row r="44" spans="1:27">
      <c r="A44" s="3" t="s">
        <v>303</v>
      </c>
      <c r="B44" s="340" t="str">
        <f t="shared" si="3"/>
        <v>Liberty 5658</v>
      </c>
      <c r="C44" s="28" t="str">
        <f t="shared" si="4"/>
        <v>Wheat</v>
      </c>
      <c r="D44" s="29" t="str">
        <f t="shared" si="5"/>
        <v>Cereal</v>
      </c>
      <c r="E44" s="259">
        <v>0.62490000000000001</v>
      </c>
      <c r="F44" s="170" t="s">
        <v>228</v>
      </c>
      <c r="G44" s="259">
        <v>1.4340977860083668</v>
      </c>
      <c r="H44" s="170" t="s">
        <v>181</v>
      </c>
      <c r="I44" s="261">
        <v>10.3767</v>
      </c>
      <c r="J44" s="170" t="s">
        <v>381</v>
      </c>
      <c r="K44" s="261">
        <v>23.02500000000002</v>
      </c>
      <c r="L44" s="170" t="s">
        <v>196</v>
      </c>
      <c r="M44" s="261">
        <v>4.4333333333333345</v>
      </c>
      <c r="N44" s="170" t="s">
        <v>216</v>
      </c>
      <c r="O44" s="261">
        <v>6.3333333333333304</v>
      </c>
      <c r="P44" s="170" t="s">
        <v>214</v>
      </c>
      <c r="Q44" s="261">
        <v>16</v>
      </c>
      <c r="R44" s="170" t="s">
        <v>223</v>
      </c>
      <c r="S44" s="261">
        <v>29</v>
      </c>
      <c r="T44" s="324" t="s">
        <v>127</v>
      </c>
    </row>
    <row r="45" spans="1:27" s="49" customFormat="1">
      <c r="B45" s="388" t="s">
        <v>1</v>
      </c>
      <c r="C45" s="403"/>
      <c r="D45" s="417"/>
      <c r="E45" s="41">
        <f>AVERAGE(E25:E44)</f>
        <v>0.52190099999999995</v>
      </c>
      <c r="F45" s="42"/>
      <c r="G45" s="41">
        <f>AVERAGE(G25:G44)</f>
        <v>1.527826319879628</v>
      </c>
      <c r="H45" s="42"/>
      <c r="I45" s="43">
        <f>AVERAGE(I25:I44)</f>
        <v>13.535090000000002</v>
      </c>
      <c r="J45" s="44"/>
      <c r="K45" s="43">
        <f>AVERAGE(K25:K44)</f>
        <v>23.427416666666684</v>
      </c>
      <c r="L45" s="44"/>
      <c r="M45" s="43">
        <f>AVERAGE(M25:M44)</f>
        <v>4.4400000000000013</v>
      </c>
      <c r="N45" s="44"/>
      <c r="O45" s="43">
        <f>AVERAGE(O25:O44)</f>
        <v>5.049999999999998</v>
      </c>
      <c r="P45" s="44"/>
      <c r="Q45" s="43">
        <f>AVERAGE(Q25:Q44)</f>
        <v>16.050000000000004</v>
      </c>
      <c r="R45" s="44"/>
      <c r="S45" s="43">
        <f>AVERAGE(S25:S44)</f>
        <v>38.383333333333333</v>
      </c>
      <c r="T45" s="322"/>
    </row>
    <row r="46" spans="1:27" s="49" customFormat="1">
      <c r="B46" s="389" t="s">
        <v>429</v>
      </c>
      <c r="C46" s="404"/>
      <c r="D46" s="418"/>
      <c r="E46" s="45">
        <f>MIN(E25:E44)</f>
        <v>5.1220000000000002E-2</v>
      </c>
      <c r="F46" s="47"/>
      <c r="G46" s="45">
        <f>MIN(G25:G44)</f>
        <v>0.64534400370376521</v>
      </c>
      <c r="H46" s="47"/>
      <c r="I46" s="46">
        <f>MIN(I25:I44)</f>
        <v>1.7583</v>
      </c>
      <c r="J46" s="48"/>
      <c r="K46" s="46">
        <f>MIN(K25:K44)</f>
        <v>19.026666666666696</v>
      </c>
      <c r="L46" s="48"/>
      <c r="M46" s="46">
        <f>MIN(M25:M44)</f>
        <v>3.8333333333333339</v>
      </c>
      <c r="N46" s="48"/>
      <c r="O46" s="46">
        <f>MIN(O25:O44)</f>
        <v>0.99999999999999778</v>
      </c>
      <c r="P46" s="48"/>
      <c r="Q46" s="46">
        <f>MIN(Q25:Q44)</f>
        <v>3.0000000000000022</v>
      </c>
      <c r="R46" s="48"/>
      <c r="S46" s="46">
        <f>MIN(S25:S44)</f>
        <v>15.999999999999995</v>
      </c>
      <c r="T46" s="180"/>
    </row>
    <row r="47" spans="1:27" s="49" customFormat="1">
      <c r="B47" s="389" t="s">
        <v>430</v>
      </c>
      <c r="C47" s="404"/>
      <c r="D47" s="418"/>
      <c r="E47" s="45">
        <f>MAX(E25:E44)</f>
        <v>1.0755999999999999</v>
      </c>
      <c r="F47" s="47"/>
      <c r="G47" s="45">
        <f>MAX(G25:G44)</f>
        <v>2.0691982340977861</v>
      </c>
      <c r="H47" s="47"/>
      <c r="I47" s="46">
        <f>MAX(I25:I44)</f>
        <v>22.395</v>
      </c>
      <c r="J47" s="48"/>
      <c r="K47" s="46">
        <f>MAX(K25:K44)</f>
        <v>33.68833333333334</v>
      </c>
      <c r="L47" s="48"/>
      <c r="M47" s="46">
        <f>MAX(M25:M44)</f>
        <v>4.9333333333333353</v>
      </c>
      <c r="N47" s="48"/>
      <c r="O47" s="46">
        <f>MAX(O25:O44)</f>
        <v>8.3333333333333321</v>
      </c>
      <c r="P47" s="48"/>
      <c r="Q47" s="46">
        <f>MAX(Q25:Q44)</f>
        <v>35.666666666666671</v>
      </c>
      <c r="R47" s="48"/>
      <c r="S47" s="46">
        <f>MAX(S25:S44)</f>
        <v>63.999999999999972</v>
      </c>
      <c r="T47" s="180"/>
      <c r="AA47" s="49" t="s">
        <v>3</v>
      </c>
    </row>
    <row r="48" spans="1:27" s="39" customFormat="1" ht="13.8" thickBot="1">
      <c r="B48" s="390" t="s">
        <v>431</v>
      </c>
      <c r="C48" s="405"/>
      <c r="D48" s="419"/>
      <c r="E48" s="50">
        <f>E47-E46</f>
        <v>1.0243799999999998</v>
      </c>
      <c r="F48" s="51"/>
      <c r="G48" s="50">
        <f>G47-G46</f>
        <v>1.4238542303940209</v>
      </c>
      <c r="H48" s="51"/>
      <c r="I48" s="52">
        <f>I47-I46</f>
        <v>20.636700000000001</v>
      </c>
      <c r="J48" s="53"/>
      <c r="K48" s="52">
        <f>K47-K46</f>
        <v>14.661666666666644</v>
      </c>
      <c r="L48" s="53"/>
      <c r="M48" s="52">
        <f>M47-M46</f>
        <v>1.1000000000000014</v>
      </c>
      <c r="N48" s="53"/>
      <c r="O48" s="52">
        <f>O47-O46</f>
        <v>7.3333333333333339</v>
      </c>
      <c r="P48" s="53"/>
      <c r="Q48" s="52">
        <f>Q47-Q46</f>
        <v>32.666666666666671</v>
      </c>
      <c r="R48" s="53"/>
      <c r="S48" s="52">
        <f>S47-S46</f>
        <v>47.999999999999979</v>
      </c>
      <c r="T48" s="186"/>
    </row>
    <row r="49" spans="1:32" s="307" customFormat="1" ht="45" customHeight="1">
      <c r="B49" s="486" t="s">
        <v>524</v>
      </c>
      <c r="C49" s="486"/>
      <c r="D49" s="486"/>
      <c r="E49" s="486"/>
      <c r="F49" s="486"/>
      <c r="G49" s="486"/>
      <c r="H49" s="486"/>
      <c r="I49" s="486"/>
      <c r="J49" s="486"/>
      <c r="K49" s="486"/>
      <c r="L49" s="486"/>
      <c r="M49" s="486"/>
      <c r="N49" s="486"/>
      <c r="O49" s="486"/>
      <c r="P49" s="486"/>
      <c r="Q49" s="486"/>
      <c r="R49" s="486"/>
      <c r="S49" s="486"/>
      <c r="T49" s="486"/>
      <c r="AF49" s="307" t="s">
        <v>3</v>
      </c>
    </row>
    <row r="50" spans="1:32" s="163" customFormat="1" ht="30" customHeight="1" thickBot="1">
      <c r="B50" s="493" t="s">
        <v>512</v>
      </c>
      <c r="C50" s="493"/>
      <c r="D50" s="493"/>
      <c r="E50" s="493"/>
      <c r="F50" s="493"/>
      <c r="G50" s="493"/>
      <c r="H50" s="493"/>
      <c r="I50" s="493"/>
      <c r="J50" s="493"/>
      <c r="K50" s="493"/>
      <c r="L50" s="493"/>
      <c r="M50" s="493"/>
      <c r="N50" s="493"/>
      <c r="O50" s="493"/>
      <c r="P50" s="493"/>
      <c r="Q50" s="493"/>
      <c r="R50" s="493"/>
      <c r="S50" s="493"/>
      <c r="T50" s="493"/>
    </row>
    <row r="51" spans="1:32" s="163" customFormat="1" ht="28.05" customHeight="1">
      <c r="B51" s="1" t="s">
        <v>0</v>
      </c>
      <c r="C51" s="160" t="s">
        <v>505</v>
      </c>
      <c r="D51" s="160" t="s">
        <v>21</v>
      </c>
      <c r="E51" s="477" t="s">
        <v>595</v>
      </c>
      <c r="F51" s="478"/>
      <c r="G51" s="478"/>
      <c r="H51" s="478"/>
      <c r="I51" s="477" t="s">
        <v>592</v>
      </c>
      <c r="J51" s="478"/>
      <c r="K51" s="478"/>
      <c r="L51" s="478"/>
      <c r="M51" s="477" t="s">
        <v>593</v>
      </c>
      <c r="N51" s="478"/>
      <c r="O51" s="478"/>
      <c r="P51" s="478"/>
      <c r="Q51" s="478"/>
      <c r="R51" s="478"/>
      <c r="S51" s="478"/>
      <c r="T51" s="479"/>
    </row>
    <row r="52" spans="1:32" s="163" customFormat="1" ht="19.8" customHeight="1" thickBot="1">
      <c r="B52" s="2"/>
      <c r="C52" s="161"/>
      <c r="D52" s="161"/>
      <c r="E52" s="480" t="s">
        <v>269</v>
      </c>
      <c r="F52" s="481"/>
      <c r="G52" s="482" t="s">
        <v>81</v>
      </c>
      <c r="H52" s="481"/>
      <c r="I52" s="483" t="s">
        <v>83</v>
      </c>
      <c r="J52" s="481"/>
      <c r="K52" s="481" t="s">
        <v>84</v>
      </c>
      <c r="L52" s="481"/>
      <c r="M52" s="483" t="s">
        <v>83</v>
      </c>
      <c r="N52" s="481"/>
      <c r="O52" s="481" t="s">
        <v>84</v>
      </c>
      <c r="P52" s="481"/>
      <c r="Q52" s="481" t="s">
        <v>85</v>
      </c>
      <c r="R52" s="481"/>
      <c r="S52" s="481" t="s">
        <v>81</v>
      </c>
      <c r="T52" s="484"/>
    </row>
    <row r="53" spans="1:32" s="163" customFormat="1">
      <c r="B53" s="392" t="s">
        <v>449</v>
      </c>
      <c r="C53" s="407"/>
      <c r="D53" s="407"/>
      <c r="E53" s="432"/>
      <c r="F53" s="433"/>
      <c r="G53" s="432"/>
      <c r="H53" s="433"/>
      <c r="I53" s="434"/>
      <c r="J53" s="435"/>
      <c r="K53" s="434"/>
      <c r="L53" s="435"/>
      <c r="M53" s="434"/>
      <c r="N53" s="435"/>
      <c r="O53" s="434"/>
      <c r="P53" s="435"/>
      <c r="Q53" s="434"/>
      <c r="R53" s="435"/>
      <c r="S53" s="434"/>
      <c r="T53" s="435"/>
    </row>
    <row r="54" spans="1:32">
      <c r="A54" s="3" t="s">
        <v>312</v>
      </c>
      <c r="B54" s="339" t="str">
        <f t="shared" ref="B54:B82" si="6">VLOOKUP(A54,VL_CCVT,4,FALSE)</f>
        <v>FIXatioN</v>
      </c>
      <c r="C54" s="164" t="str">
        <f t="shared" ref="C54:C82" si="7">VLOOKUP(A54,VL_CCVT,3,FALSE)</f>
        <v>Clover, Balansa</v>
      </c>
      <c r="D54" s="165" t="str">
        <f t="shared" ref="D54:D82" si="8">VLOOKUP(A54,VL_CCVT,2,FALSE)</f>
        <v>Legume</v>
      </c>
      <c r="E54" s="258">
        <v>0.55320000000000003</v>
      </c>
      <c r="F54" s="168" t="s">
        <v>337</v>
      </c>
      <c r="G54" s="258">
        <v>1.5467768977661671</v>
      </c>
      <c r="H54" s="168" t="s">
        <v>374</v>
      </c>
      <c r="I54" s="260">
        <v>0.71330000000000005</v>
      </c>
      <c r="J54" s="168" t="s">
        <v>357</v>
      </c>
      <c r="K54" s="260">
        <v>9.5700000000000411</v>
      </c>
      <c r="L54" s="168" t="s">
        <v>151</v>
      </c>
      <c r="M54" s="260">
        <v>0.3333333333333337</v>
      </c>
      <c r="N54" s="168" t="s">
        <v>375</v>
      </c>
      <c r="O54" s="260">
        <v>0.99999999999999922</v>
      </c>
      <c r="P54" s="168" t="s">
        <v>339</v>
      </c>
      <c r="Q54" s="260">
        <v>4.3333333333333366</v>
      </c>
      <c r="R54" s="168" t="s">
        <v>366</v>
      </c>
      <c r="S54" s="260">
        <v>24.000000000000004</v>
      </c>
      <c r="T54" s="323" t="s">
        <v>344</v>
      </c>
    </row>
    <row r="55" spans="1:32">
      <c r="A55" s="3" t="s">
        <v>321</v>
      </c>
      <c r="B55" s="340" t="str">
        <f t="shared" si="6"/>
        <v>Paradana</v>
      </c>
      <c r="C55" s="28" t="str">
        <f t="shared" si="7"/>
        <v>Clover, Balansa</v>
      </c>
      <c r="D55" s="29" t="str">
        <f t="shared" si="8"/>
        <v>Legume</v>
      </c>
      <c r="E55" s="259">
        <v>0.21510000000000001</v>
      </c>
      <c r="F55" s="170" t="s">
        <v>399</v>
      </c>
      <c r="G55" s="259">
        <v>1.1370346731923482</v>
      </c>
      <c r="H55" s="170" t="s">
        <v>187</v>
      </c>
      <c r="I55" s="261">
        <v>0.24</v>
      </c>
      <c r="J55" s="170" t="s">
        <v>504</v>
      </c>
      <c r="K55" s="261">
        <v>9.9933333333333714</v>
      </c>
      <c r="L55" s="170" t="s">
        <v>238</v>
      </c>
      <c r="M55" s="261">
        <v>0.20000000000000084</v>
      </c>
      <c r="N55" s="170" t="s">
        <v>353</v>
      </c>
      <c r="O55" s="261">
        <v>0.99999999999999922</v>
      </c>
      <c r="P55" s="170" t="s">
        <v>339</v>
      </c>
      <c r="Q55" s="261">
        <v>5.254710534517212</v>
      </c>
      <c r="R55" s="170" t="s">
        <v>123</v>
      </c>
      <c r="S55" s="261">
        <v>11</v>
      </c>
      <c r="T55" s="324" t="s">
        <v>155</v>
      </c>
    </row>
    <row r="56" spans="1:32">
      <c r="A56" s="3" t="s">
        <v>291</v>
      </c>
      <c r="B56" s="339" t="str">
        <f t="shared" si="6"/>
        <v>Viper</v>
      </c>
      <c r="C56" s="164" t="str">
        <f t="shared" si="7"/>
        <v>Clover, Balansa</v>
      </c>
      <c r="D56" s="165" t="str">
        <f t="shared" si="8"/>
        <v>Legume</v>
      </c>
      <c r="E56" s="258">
        <v>0.50190000000000001</v>
      </c>
      <c r="F56" s="168" t="s">
        <v>351</v>
      </c>
      <c r="G56" s="258">
        <v>1.9462755667256413</v>
      </c>
      <c r="H56" s="168" t="s">
        <v>173</v>
      </c>
      <c r="I56" s="260">
        <v>0.27829999999999999</v>
      </c>
      <c r="J56" s="168" t="s">
        <v>504</v>
      </c>
      <c r="K56" s="260">
        <v>10.343333333333367</v>
      </c>
      <c r="L56" s="168" t="s">
        <v>238</v>
      </c>
      <c r="M56" s="260">
        <v>0.20000000000000129</v>
      </c>
      <c r="N56" s="168" t="s">
        <v>353</v>
      </c>
      <c r="O56" s="260">
        <v>0.99999999999999922</v>
      </c>
      <c r="P56" s="168" t="s">
        <v>339</v>
      </c>
      <c r="Q56" s="260">
        <v>4.6666666666666714</v>
      </c>
      <c r="R56" s="168" t="s">
        <v>201</v>
      </c>
      <c r="S56" s="260">
        <v>13.666666666666664</v>
      </c>
      <c r="T56" s="323" t="s">
        <v>149</v>
      </c>
    </row>
    <row r="57" spans="1:32">
      <c r="A57" s="3" t="s">
        <v>329</v>
      </c>
      <c r="B57" s="340" t="str">
        <f t="shared" si="6"/>
        <v>Balady</v>
      </c>
      <c r="C57" s="28" t="str">
        <f t="shared" si="7"/>
        <v>Clover, Berseem</v>
      </c>
      <c r="D57" s="29" t="str">
        <f t="shared" si="8"/>
        <v>Legume</v>
      </c>
      <c r="E57" s="259">
        <v>5.8299999999999997E-15</v>
      </c>
      <c r="F57" s="170" t="s">
        <v>242</v>
      </c>
      <c r="G57" s="259">
        <v>0.78875378230460191</v>
      </c>
      <c r="H57" s="170" t="s">
        <v>120</v>
      </c>
      <c r="I57" s="261">
        <v>0.93500000000000005</v>
      </c>
      <c r="J57" s="170" t="s">
        <v>392</v>
      </c>
      <c r="K57" s="261">
        <v>3.2583333333333631</v>
      </c>
      <c r="L57" s="170" t="s">
        <v>263</v>
      </c>
      <c r="M57" s="261">
        <v>0.83333333333333415</v>
      </c>
      <c r="N57" s="170" t="s">
        <v>145</v>
      </c>
      <c r="O57" s="261">
        <v>0.99999999999999922</v>
      </c>
      <c r="P57" s="170" t="s">
        <v>339</v>
      </c>
      <c r="Q57" s="261">
        <v>0.99999999999999689</v>
      </c>
      <c r="R57" s="170" t="s">
        <v>246</v>
      </c>
      <c r="S57" s="261">
        <v>3.6666666666666607</v>
      </c>
      <c r="T57" s="324" t="s">
        <v>262</v>
      </c>
    </row>
    <row r="58" spans="1:32">
      <c r="A58" s="3" t="s">
        <v>315</v>
      </c>
      <c r="B58" s="339" t="str">
        <f t="shared" si="6"/>
        <v>Frosty</v>
      </c>
      <c r="C58" s="164" t="str">
        <f t="shared" si="7"/>
        <v>Clover, Berseem</v>
      </c>
      <c r="D58" s="165" t="str">
        <f t="shared" si="8"/>
        <v>Legume</v>
      </c>
      <c r="E58" s="258">
        <v>0.2356</v>
      </c>
      <c r="F58" s="168" t="s">
        <v>413</v>
      </c>
      <c r="G58" s="258">
        <v>1.9155448998826048</v>
      </c>
      <c r="H58" s="168" t="s">
        <v>356</v>
      </c>
      <c r="I58" s="260">
        <v>0.9</v>
      </c>
      <c r="J58" s="168" t="s">
        <v>357</v>
      </c>
      <c r="K58" s="260">
        <v>11.966666666666688</v>
      </c>
      <c r="L58" s="168" t="s">
        <v>121</v>
      </c>
      <c r="M58" s="260">
        <v>0.40000000000000013</v>
      </c>
      <c r="N58" s="168" t="s">
        <v>103</v>
      </c>
      <c r="O58" s="260">
        <v>0.99999999999999922</v>
      </c>
      <c r="P58" s="168" t="s">
        <v>339</v>
      </c>
      <c r="Q58" s="260">
        <v>8.6666666666666732</v>
      </c>
      <c r="R58" s="168" t="s">
        <v>98</v>
      </c>
      <c r="S58" s="260">
        <v>25.333333333333332</v>
      </c>
      <c r="T58" s="323" t="s">
        <v>348</v>
      </c>
    </row>
    <row r="59" spans="1:32">
      <c r="A59" s="3" t="s">
        <v>292</v>
      </c>
      <c r="B59" s="340" t="str">
        <f t="shared" si="6"/>
        <v>AU Sunrise</v>
      </c>
      <c r="C59" s="28" t="str">
        <f t="shared" si="7"/>
        <v>Clover, Crimson</v>
      </c>
      <c r="D59" s="29" t="str">
        <f t="shared" si="8"/>
        <v>Legume</v>
      </c>
      <c r="E59" s="259">
        <v>0.27660000000000001</v>
      </c>
      <c r="F59" s="170" t="s">
        <v>411</v>
      </c>
      <c r="G59" s="259">
        <v>1.5058026753087854</v>
      </c>
      <c r="H59" s="170" t="s">
        <v>377</v>
      </c>
      <c r="I59" s="261">
        <v>2.9449999999999998</v>
      </c>
      <c r="J59" s="170" t="s">
        <v>202</v>
      </c>
      <c r="K59" s="261">
        <v>15.38666666666669</v>
      </c>
      <c r="L59" s="170" t="s">
        <v>378</v>
      </c>
      <c r="M59" s="261">
        <v>1.2666666666666675</v>
      </c>
      <c r="N59" s="170" t="s">
        <v>100</v>
      </c>
      <c r="O59" s="261">
        <v>0.99999999999999922</v>
      </c>
      <c r="P59" s="170" t="s">
        <v>339</v>
      </c>
      <c r="Q59" s="261">
        <v>4.0000000000000036</v>
      </c>
      <c r="R59" s="170" t="s">
        <v>366</v>
      </c>
      <c r="S59" s="261">
        <v>18.666666666666664</v>
      </c>
      <c r="T59" s="324" t="s">
        <v>380</v>
      </c>
    </row>
    <row r="60" spans="1:32">
      <c r="A60" s="3" t="s">
        <v>297</v>
      </c>
      <c r="B60" s="339" t="str">
        <f t="shared" si="6"/>
        <v>Bolsena</v>
      </c>
      <c r="C60" s="164" t="str">
        <f t="shared" si="7"/>
        <v>Clover, Crimson</v>
      </c>
      <c r="D60" s="165" t="str">
        <f t="shared" si="8"/>
        <v>Legume</v>
      </c>
      <c r="E60" s="258">
        <v>0.38929999999999998</v>
      </c>
      <c r="F60" s="168" t="s">
        <v>389</v>
      </c>
      <c r="G60" s="258">
        <v>0.96703919360331636</v>
      </c>
      <c r="H60" s="168" t="s">
        <v>387</v>
      </c>
      <c r="I60" s="260">
        <v>2.7033</v>
      </c>
      <c r="J60" s="168" t="s">
        <v>94</v>
      </c>
      <c r="K60" s="260">
        <v>19.046666666666695</v>
      </c>
      <c r="L60" s="168" t="s">
        <v>350</v>
      </c>
      <c r="M60" s="260">
        <v>1.3333333333333341</v>
      </c>
      <c r="N60" s="168" t="s">
        <v>207</v>
      </c>
      <c r="O60" s="260">
        <v>0.99999999999999922</v>
      </c>
      <c r="P60" s="168" t="s">
        <v>339</v>
      </c>
      <c r="Q60" s="260">
        <v>4.0000000000000036</v>
      </c>
      <c r="R60" s="168" t="s">
        <v>366</v>
      </c>
      <c r="S60" s="260">
        <v>18.333333333333329</v>
      </c>
      <c r="T60" s="323" t="s">
        <v>372</v>
      </c>
    </row>
    <row r="61" spans="1:32">
      <c r="A61" s="3" t="s">
        <v>294</v>
      </c>
      <c r="B61" s="340" t="str">
        <f t="shared" si="6"/>
        <v xml:space="preserve">Dixie </v>
      </c>
      <c r="C61" s="28" t="str">
        <f t="shared" si="7"/>
        <v>Clover, Crimson</v>
      </c>
      <c r="D61" s="29" t="str">
        <f t="shared" si="8"/>
        <v>Legume</v>
      </c>
      <c r="E61" s="259">
        <v>0.1946</v>
      </c>
      <c r="F61" s="170" t="s">
        <v>244</v>
      </c>
      <c r="G61" s="259">
        <v>1.649212453909622</v>
      </c>
      <c r="H61" s="170" t="s">
        <v>177</v>
      </c>
      <c r="I61" s="261">
        <v>4.4482999999999997</v>
      </c>
      <c r="J61" s="170" t="s">
        <v>365</v>
      </c>
      <c r="K61" s="261">
        <v>10.276666666666699</v>
      </c>
      <c r="L61" s="170" t="s">
        <v>238</v>
      </c>
      <c r="M61" s="261">
        <v>1.5000000000000011</v>
      </c>
      <c r="N61" s="170" t="s">
        <v>189</v>
      </c>
      <c r="O61" s="261">
        <v>0.99999999999999922</v>
      </c>
      <c r="P61" s="170" t="s">
        <v>339</v>
      </c>
      <c r="Q61" s="261">
        <v>4.3333333333333366</v>
      </c>
      <c r="R61" s="170" t="s">
        <v>366</v>
      </c>
      <c r="S61" s="261">
        <v>22.666666666666664</v>
      </c>
      <c r="T61" s="324" t="s">
        <v>344</v>
      </c>
    </row>
    <row r="62" spans="1:32">
      <c r="A62" s="3" t="s">
        <v>299</v>
      </c>
      <c r="B62" s="339" t="str">
        <f t="shared" si="6"/>
        <v>Kentucky Pride</v>
      </c>
      <c r="C62" s="164" t="str">
        <f t="shared" si="7"/>
        <v>Clover, Crimson</v>
      </c>
      <c r="D62" s="165" t="str">
        <f t="shared" si="8"/>
        <v>Legume</v>
      </c>
      <c r="E62" s="258">
        <v>5.1220000000000002E-2</v>
      </c>
      <c r="F62" s="168" t="s">
        <v>252</v>
      </c>
      <c r="G62" s="258">
        <v>0.96289422774847511</v>
      </c>
      <c r="H62" s="168" t="s">
        <v>380</v>
      </c>
      <c r="I62" s="260">
        <v>2.8650000000000002</v>
      </c>
      <c r="J62" s="168" t="s">
        <v>390</v>
      </c>
      <c r="K62" s="260">
        <v>10.628333333333359</v>
      </c>
      <c r="L62" s="168" t="s">
        <v>243</v>
      </c>
      <c r="M62" s="260">
        <v>1.1666666666666674</v>
      </c>
      <c r="N62" s="168" t="s">
        <v>100</v>
      </c>
      <c r="O62" s="260">
        <v>0.99999999999999922</v>
      </c>
      <c r="P62" s="168" t="s">
        <v>339</v>
      </c>
      <c r="Q62" s="260">
        <v>2.0000000000000009</v>
      </c>
      <c r="R62" s="168" t="s">
        <v>246</v>
      </c>
      <c r="S62" s="260">
        <v>16.999999999999996</v>
      </c>
      <c r="T62" s="323" t="s">
        <v>146</v>
      </c>
    </row>
    <row r="63" spans="1:32">
      <c r="A63" s="3" t="s">
        <v>275</v>
      </c>
      <c r="B63" s="340" t="str">
        <f t="shared" si="6"/>
        <v>SECCM18</v>
      </c>
      <c r="C63" s="28" t="str">
        <f t="shared" si="7"/>
        <v>Clover, Crimson</v>
      </c>
      <c r="D63" s="29" t="str">
        <f t="shared" si="8"/>
        <v>Legume</v>
      </c>
      <c r="E63" s="259">
        <v>0.16389999999999999</v>
      </c>
      <c r="F63" s="170" t="s">
        <v>414</v>
      </c>
      <c r="G63" s="259">
        <v>1.5979946758378947</v>
      </c>
      <c r="H63" s="170" t="s">
        <v>367</v>
      </c>
      <c r="I63" s="261">
        <v>1.865</v>
      </c>
      <c r="J63" s="170" t="s">
        <v>135</v>
      </c>
      <c r="K63" s="261">
        <v>13.006666666666687</v>
      </c>
      <c r="L63" s="170" t="s">
        <v>355</v>
      </c>
      <c r="M63" s="261">
        <v>1.4000000000000008</v>
      </c>
      <c r="N63" s="170" t="s">
        <v>251</v>
      </c>
      <c r="O63" s="261">
        <v>0.99999999999999922</v>
      </c>
      <c r="P63" s="170" t="s">
        <v>339</v>
      </c>
      <c r="Q63" s="261">
        <v>3.6666666666666696</v>
      </c>
      <c r="R63" s="170" t="s">
        <v>218</v>
      </c>
      <c r="S63" s="261">
        <v>18.333333333333329</v>
      </c>
      <c r="T63" s="324" t="s">
        <v>372</v>
      </c>
    </row>
    <row r="64" spans="1:32">
      <c r="A64" s="3" t="s">
        <v>311</v>
      </c>
      <c r="B64" s="339" t="str">
        <f t="shared" si="6"/>
        <v>White Cloud</v>
      </c>
      <c r="C64" s="164" t="str">
        <f t="shared" si="7"/>
        <v>Clover, Crimson</v>
      </c>
      <c r="D64" s="165" t="str">
        <f t="shared" si="8"/>
        <v>Legume</v>
      </c>
      <c r="E64" s="258">
        <v>0.24579999999999999</v>
      </c>
      <c r="F64" s="168" t="s">
        <v>413</v>
      </c>
      <c r="G64" s="258">
        <v>0.64534400370376632</v>
      </c>
      <c r="H64" s="168" t="s">
        <v>103</v>
      </c>
      <c r="I64" s="260">
        <v>3.4217</v>
      </c>
      <c r="J64" s="168" t="s">
        <v>94</v>
      </c>
      <c r="K64" s="260">
        <v>13.178333333333544</v>
      </c>
      <c r="L64" s="168" t="s">
        <v>376</v>
      </c>
      <c r="M64" s="260">
        <v>1.56666666666664</v>
      </c>
      <c r="N64" s="168" t="s">
        <v>395</v>
      </c>
      <c r="O64" s="260">
        <v>0.99999999999996392</v>
      </c>
      <c r="P64" s="168" t="s">
        <v>339</v>
      </c>
      <c r="Q64" s="260">
        <v>3.3333333333333597</v>
      </c>
      <c r="R64" s="168" t="s">
        <v>218</v>
      </c>
      <c r="S64" s="260">
        <v>13.333333333333208</v>
      </c>
      <c r="T64" s="323" t="s">
        <v>103</v>
      </c>
    </row>
    <row r="65" spans="1:20">
      <c r="A65" s="3" t="s">
        <v>324</v>
      </c>
      <c r="B65" s="340" t="str">
        <f t="shared" si="6"/>
        <v>Big Red</v>
      </c>
      <c r="C65" s="28" t="str">
        <f t="shared" si="7"/>
        <v>Clover, Red</v>
      </c>
      <c r="D65" s="29" t="str">
        <f t="shared" si="8"/>
        <v>Legume</v>
      </c>
      <c r="E65" s="259">
        <v>9.1350000000000001E-2</v>
      </c>
      <c r="F65" s="170" t="s">
        <v>258</v>
      </c>
      <c r="G65" s="259">
        <v>0.82972800476198383</v>
      </c>
      <c r="H65" s="170" t="s">
        <v>146</v>
      </c>
      <c r="I65" s="261">
        <v>0.67</v>
      </c>
      <c r="J65" s="170" t="s">
        <v>391</v>
      </c>
      <c r="K65" s="261">
        <v>5.9233333333333693</v>
      </c>
      <c r="L65" s="170" t="s">
        <v>257</v>
      </c>
      <c r="M65" s="261">
        <v>0.83333333333333415</v>
      </c>
      <c r="N65" s="170" t="s">
        <v>145</v>
      </c>
      <c r="O65" s="261">
        <v>0.99999999999999922</v>
      </c>
      <c r="P65" s="170" t="s">
        <v>339</v>
      </c>
      <c r="Q65" s="261">
        <v>2.3333333333333357</v>
      </c>
      <c r="R65" s="170" t="s">
        <v>246</v>
      </c>
      <c r="S65" s="261">
        <v>12.999999999999996</v>
      </c>
      <c r="T65" s="324" t="s">
        <v>103</v>
      </c>
    </row>
    <row r="66" spans="1:20">
      <c r="A66" s="3" t="s">
        <v>327</v>
      </c>
      <c r="B66" s="339" t="str">
        <f t="shared" si="6"/>
        <v>Blaze</v>
      </c>
      <c r="C66" s="164" t="str">
        <f t="shared" si="7"/>
        <v>Clover, Red</v>
      </c>
      <c r="D66" s="165" t="str">
        <f t="shared" si="8"/>
        <v>Legume</v>
      </c>
      <c r="E66" s="258">
        <v>1.9959999999999999E-2</v>
      </c>
      <c r="F66" s="168" t="s">
        <v>259</v>
      </c>
      <c r="G66" s="258">
        <v>0.71704889300418384</v>
      </c>
      <c r="H66" s="168" t="s">
        <v>149</v>
      </c>
      <c r="I66" s="260">
        <v>1.7649999999999999</v>
      </c>
      <c r="J66" s="168" t="s">
        <v>394</v>
      </c>
      <c r="K66" s="260">
        <v>7.7933333333333676</v>
      </c>
      <c r="L66" s="168" t="s">
        <v>247</v>
      </c>
      <c r="M66" s="260">
        <v>0.83333333333333415</v>
      </c>
      <c r="N66" s="168" t="s">
        <v>145</v>
      </c>
      <c r="O66" s="260">
        <v>0.99999999999999922</v>
      </c>
      <c r="P66" s="168" t="s">
        <v>339</v>
      </c>
      <c r="Q66" s="260">
        <v>2.0000000000000009</v>
      </c>
      <c r="R66" s="168" t="s">
        <v>246</v>
      </c>
      <c r="S66" s="260">
        <v>14</v>
      </c>
      <c r="T66" s="323" t="s">
        <v>126</v>
      </c>
    </row>
    <row r="67" spans="1:20">
      <c r="A67" s="3" t="s">
        <v>320</v>
      </c>
      <c r="B67" s="340" t="str">
        <f t="shared" si="6"/>
        <v>GA9909</v>
      </c>
      <c r="C67" s="28" t="str">
        <f t="shared" si="7"/>
        <v>Clover, Red</v>
      </c>
      <c r="D67" s="29" t="str">
        <f t="shared" si="8"/>
        <v>Legume</v>
      </c>
      <c r="E67" s="259">
        <v>3.073E-2</v>
      </c>
      <c r="F67" s="170" t="s">
        <v>232</v>
      </c>
      <c r="G67" s="259">
        <v>0.76826667107591107</v>
      </c>
      <c r="H67" s="170" t="s">
        <v>126</v>
      </c>
      <c r="I67" s="261">
        <v>0.29330000000000001</v>
      </c>
      <c r="J67" s="170" t="s">
        <v>352</v>
      </c>
      <c r="K67" s="261">
        <v>6.5816666666666954</v>
      </c>
      <c r="L67" s="170" t="s">
        <v>257</v>
      </c>
      <c r="M67" s="261">
        <v>0.93333333333333401</v>
      </c>
      <c r="N67" s="170" t="s">
        <v>110</v>
      </c>
      <c r="O67" s="261">
        <v>0.99999999999999922</v>
      </c>
      <c r="P67" s="170" t="s">
        <v>339</v>
      </c>
      <c r="Q67" s="261">
        <v>3.0000000000000027</v>
      </c>
      <c r="R67" s="170" t="s">
        <v>218</v>
      </c>
      <c r="S67" s="261">
        <v>15.999999999999996</v>
      </c>
      <c r="T67" s="324" t="s">
        <v>120</v>
      </c>
    </row>
    <row r="68" spans="1:20">
      <c r="A68" s="3" t="s">
        <v>325</v>
      </c>
      <c r="B68" s="339" t="str">
        <f t="shared" si="6"/>
        <v>VNS</v>
      </c>
      <c r="C68" s="164" t="str">
        <f t="shared" si="7"/>
        <v>Clover, Red</v>
      </c>
      <c r="D68" s="165" t="str">
        <f t="shared" si="8"/>
        <v>Legume</v>
      </c>
      <c r="E68" s="258">
        <v>3.073E-2</v>
      </c>
      <c r="F68" s="168" t="s">
        <v>232</v>
      </c>
      <c r="G68" s="258">
        <v>0.63510044808941979</v>
      </c>
      <c r="H68" s="168" t="s">
        <v>103</v>
      </c>
      <c r="I68" s="260">
        <v>4.1399999999999997</v>
      </c>
      <c r="J68" s="168" t="s">
        <v>258</v>
      </c>
      <c r="K68" s="260">
        <v>7.3733333333333668</v>
      </c>
      <c r="L68" s="168" t="s">
        <v>212</v>
      </c>
      <c r="M68" s="260">
        <v>0.83333333333333415</v>
      </c>
      <c r="N68" s="168" t="s">
        <v>145</v>
      </c>
      <c r="O68" s="260">
        <v>0.99999999999999922</v>
      </c>
      <c r="P68" s="168" t="s">
        <v>339</v>
      </c>
      <c r="Q68" s="260">
        <v>3.3333333333333361</v>
      </c>
      <c r="R68" s="168" t="s">
        <v>218</v>
      </c>
      <c r="S68" s="260">
        <v>12.333333333333329</v>
      </c>
      <c r="T68" s="323" t="s">
        <v>375</v>
      </c>
    </row>
    <row r="69" spans="1:20">
      <c r="A69" s="3" t="s">
        <v>273</v>
      </c>
      <c r="B69" s="340" t="str">
        <f t="shared" si="6"/>
        <v>VNS</v>
      </c>
      <c r="C69" s="28" t="str">
        <f t="shared" si="7"/>
        <v>Vetch, Common</v>
      </c>
      <c r="D69" s="29" t="str">
        <f t="shared" si="8"/>
        <v>Legume</v>
      </c>
      <c r="E69" s="259">
        <v>0.73750000000000004</v>
      </c>
      <c r="F69" s="170" t="s">
        <v>336</v>
      </c>
      <c r="G69" s="259">
        <v>3.1857457960614424</v>
      </c>
      <c r="H69" s="170" t="s">
        <v>162</v>
      </c>
      <c r="I69" s="261">
        <v>2.4533</v>
      </c>
      <c r="J69" s="170" t="s">
        <v>148</v>
      </c>
      <c r="K69" s="261">
        <v>29.90333333333334</v>
      </c>
      <c r="L69" s="170" t="s">
        <v>124</v>
      </c>
      <c r="M69" s="261">
        <v>4.2333333333333343</v>
      </c>
      <c r="N69" s="170" t="s">
        <v>198</v>
      </c>
      <c r="O69" s="261">
        <v>5.3333333333333313</v>
      </c>
      <c r="P69" s="170" t="s">
        <v>191</v>
      </c>
      <c r="Q69" s="261">
        <v>16.333333333333332</v>
      </c>
      <c r="R69" s="170" t="s">
        <v>217</v>
      </c>
      <c r="S69" s="261">
        <v>19.999999999999993</v>
      </c>
      <c r="T69" s="324" t="s">
        <v>337</v>
      </c>
    </row>
    <row r="70" spans="1:20">
      <c r="A70" s="3" t="s">
        <v>272</v>
      </c>
      <c r="B70" s="339" t="str">
        <f t="shared" si="6"/>
        <v xml:space="preserve">AU Merit </v>
      </c>
      <c r="C70" s="164" t="str">
        <f t="shared" si="7"/>
        <v>Vetch, Hairy</v>
      </c>
      <c r="D70" s="165" t="str">
        <f t="shared" si="8"/>
        <v>Legume</v>
      </c>
      <c r="E70" s="258">
        <v>1.2702</v>
      </c>
      <c r="F70" s="168" t="s">
        <v>162</v>
      </c>
      <c r="G70" s="258">
        <v>1.9257884554969502</v>
      </c>
      <c r="H70" s="168" t="s">
        <v>198</v>
      </c>
      <c r="I70" s="260">
        <v>2.5937000000000001</v>
      </c>
      <c r="J70" s="168" t="s">
        <v>243</v>
      </c>
      <c r="K70" s="260">
        <v>71.776666666666699</v>
      </c>
      <c r="L70" s="168" t="s">
        <v>161</v>
      </c>
      <c r="M70" s="260">
        <v>4.0333333333333341</v>
      </c>
      <c r="N70" s="168" t="s">
        <v>127</v>
      </c>
      <c r="O70" s="260">
        <v>5.3333333333333313</v>
      </c>
      <c r="P70" s="168" t="s">
        <v>191</v>
      </c>
      <c r="Q70" s="260">
        <v>15.000000000000004</v>
      </c>
      <c r="R70" s="168" t="s">
        <v>340</v>
      </c>
      <c r="S70" s="260">
        <v>20</v>
      </c>
      <c r="T70" s="323" t="s">
        <v>337</v>
      </c>
    </row>
    <row r="71" spans="1:20">
      <c r="A71" s="3" t="s">
        <v>282</v>
      </c>
      <c r="B71" s="340" t="str">
        <f t="shared" si="6"/>
        <v>Patagonia Inta</v>
      </c>
      <c r="C71" s="28" t="str">
        <f t="shared" si="7"/>
        <v>Vetch, Hairy</v>
      </c>
      <c r="D71" s="29" t="str">
        <f t="shared" si="8"/>
        <v>Legume</v>
      </c>
      <c r="E71" s="259">
        <v>1.0652999999999999</v>
      </c>
      <c r="F71" s="170" t="s">
        <v>164</v>
      </c>
      <c r="G71" s="259">
        <v>1.4955591196944398</v>
      </c>
      <c r="H71" s="170" t="s">
        <v>377</v>
      </c>
      <c r="I71" s="261">
        <v>3.6082999999999998</v>
      </c>
      <c r="J71" s="170" t="s">
        <v>368</v>
      </c>
      <c r="K71" s="261">
        <v>77.051666666666705</v>
      </c>
      <c r="L71" s="170" t="s">
        <v>162</v>
      </c>
      <c r="M71" s="261">
        <v>4.0666666666666673</v>
      </c>
      <c r="N71" s="170" t="s">
        <v>127</v>
      </c>
      <c r="O71" s="261">
        <v>3.9999999999999987</v>
      </c>
      <c r="P71" s="170" t="s">
        <v>101</v>
      </c>
      <c r="Q71" s="261">
        <v>13.333333333333336</v>
      </c>
      <c r="R71" s="170" t="s">
        <v>184</v>
      </c>
      <c r="S71" s="261">
        <v>16.999999999999993</v>
      </c>
      <c r="T71" s="324" t="s">
        <v>146</v>
      </c>
    </row>
    <row r="72" spans="1:20">
      <c r="A72" s="3" t="s">
        <v>281</v>
      </c>
      <c r="B72" s="339" t="str">
        <f t="shared" si="6"/>
        <v>Purple Bounty</v>
      </c>
      <c r="C72" s="164" t="str">
        <f t="shared" si="7"/>
        <v>Vetch, Hairy</v>
      </c>
      <c r="D72" s="165" t="str">
        <f t="shared" si="8"/>
        <v>Legume</v>
      </c>
      <c r="E72" s="258">
        <v>0.79900000000000004</v>
      </c>
      <c r="F72" s="168" t="s">
        <v>349</v>
      </c>
      <c r="G72" s="258">
        <v>1.6082382314522399</v>
      </c>
      <c r="H72" s="168" t="s">
        <v>367</v>
      </c>
      <c r="I72" s="260">
        <v>1.4650000000000001</v>
      </c>
      <c r="J72" s="168" t="s">
        <v>151</v>
      </c>
      <c r="K72" s="260">
        <v>46.976666666666702</v>
      </c>
      <c r="L72" s="168" t="s">
        <v>185</v>
      </c>
      <c r="M72" s="260">
        <v>4.1333333333333337</v>
      </c>
      <c r="N72" s="168" t="s">
        <v>198</v>
      </c>
      <c r="O72" s="260">
        <v>0.99999999999999911</v>
      </c>
      <c r="P72" s="168" t="s">
        <v>339</v>
      </c>
      <c r="Q72" s="260">
        <v>16.333333333333336</v>
      </c>
      <c r="R72" s="168" t="s">
        <v>217</v>
      </c>
      <c r="S72" s="260">
        <v>19.333333333333329</v>
      </c>
      <c r="T72" s="323" t="s">
        <v>363</v>
      </c>
    </row>
    <row r="73" spans="1:20">
      <c r="A73" s="3" t="s">
        <v>296</v>
      </c>
      <c r="B73" s="340" t="str">
        <f t="shared" si="6"/>
        <v>Villana</v>
      </c>
      <c r="C73" s="28" t="str">
        <f t="shared" si="7"/>
        <v>Vetch, Hairy</v>
      </c>
      <c r="D73" s="29" t="str">
        <f t="shared" si="8"/>
        <v>Legume</v>
      </c>
      <c r="E73" s="259">
        <v>0.87070000000000003</v>
      </c>
      <c r="F73" s="170" t="s">
        <v>356</v>
      </c>
      <c r="G73" s="259">
        <v>1.8438400105821853</v>
      </c>
      <c r="H73" s="170" t="s">
        <v>359</v>
      </c>
      <c r="I73" s="261">
        <v>1.5333000000000001</v>
      </c>
      <c r="J73" s="170" t="s">
        <v>238</v>
      </c>
      <c r="K73" s="261">
        <v>48.448333333333352</v>
      </c>
      <c r="L73" s="170" t="s">
        <v>140</v>
      </c>
      <c r="M73" s="261">
        <v>4.1333333333333337</v>
      </c>
      <c r="N73" s="170" t="s">
        <v>198</v>
      </c>
      <c r="O73" s="261">
        <v>0.99999999999999778</v>
      </c>
      <c r="P73" s="170" t="s">
        <v>339</v>
      </c>
      <c r="Q73" s="261">
        <v>14.666666666666668</v>
      </c>
      <c r="R73" s="170" t="s">
        <v>340</v>
      </c>
      <c r="S73" s="261">
        <v>21.333333333333329</v>
      </c>
      <c r="T73" s="324" t="s">
        <v>346</v>
      </c>
    </row>
    <row r="74" spans="1:20">
      <c r="A74" s="3" t="s">
        <v>289</v>
      </c>
      <c r="B74" s="339" t="str">
        <f t="shared" si="6"/>
        <v>WinterKing</v>
      </c>
      <c r="C74" s="164" t="str">
        <f t="shared" si="7"/>
        <v>Vetch, Hairy</v>
      </c>
      <c r="D74" s="165" t="str">
        <f t="shared" si="8"/>
        <v>Legume</v>
      </c>
      <c r="E74" s="258">
        <v>1.1575</v>
      </c>
      <c r="F74" s="168" t="s">
        <v>161</v>
      </c>
      <c r="G74" s="258">
        <v>1.5775075646092038</v>
      </c>
      <c r="H74" s="168" t="s">
        <v>373</v>
      </c>
      <c r="I74" s="260">
        <v>2.3332999999999999</v>
      </c>
      <c r="J74" s="168" t="s">
        <v>202</v>
      </c>
      <c r="K74" s="260">
        <v>65.488333333333358</v>
      </c>
      <c r="L74" s="168" t="s">
        <v>163</v>
      </c>
      <c r="M74" s="260">
        <v>3.8333333333333339</v>
      </c>
      <c r="N74" s="168" t="s">
        <v>347</v>
      </c>
      <c r="O74" s="260">
        <v>3.3333333333333321</v>
      </c>
      <c r="P74" s="168" t="s">
        <v>122</v>
      </c>
      <c r="Q74" s="260">
        <v>15.333333333333339</v>
      </c>
      <c r="R74" s="168" t="s">
        <v>340</v>
      </c>
      <c r="S74" s="260">
        <v>18</v>
      </c>
      <c r="T74" s="323" t="s">
        <v>372</v>
      </c>
    </row>
    <row r="75" spans="1:20">
      <c r="A75" s="3" t="s">
        <v>300</v>
      </c>
      <c r="B75" s="340" t="str">
        <f t="shared" si="6"/>
        <v>Namoi</v>
      </c>
      <c r="C75" s="28" t="str">
        <f t="shared" si="7"/>
        <v>Vetch, Woolypod</v>
      </c>
      <c r="D75" s="29" t="str">
        <f t="shared" si="8"/>
        <v>Legume</v>
      </c>
      <c r="E75" s="259">
        <v>0.64449999999999996</v>
      </c>
      <c r="F75" s="170" t="s">
        <v>371</v>
      </c>
      <c r="G75" s="259">
        <v>1.3931235635509853</v>
      </c>
      <c r="H75" s="170" t="s">
        <v>186</v>
      </c>
      <c r="I75" s="261">
        <v>0.42</v>
      </c>
      <c r="J75" s="170" t="s">
        <v>382</v>
      </c>
      <c r="K75" s="261">
        <v>62.606666666666712</v>
      </c>
      <c r="L75" s="170" t="s">
        <v>214</v>
      </c>
      <c r="M75" s="261">
        <v>4.0000000000000009</v>
      </c>
      <c r="N75" s="170" t="s">
        <v>97</v>
      </c>
      <c r="O75" s="261">
        <v>6.6666666666666625</v>
      </c>
      <c r="P75" s="170" t="s">
        <v>165</v>
      </c>
      <c r="Q75" s="261">
        <v>13.333333333333339</v>
      </c>
      <c r="R75" s="170" t="s">
        <v>184</v>
      </c>
      <c r="S75" s="261">
        <v>17.666666666666664</v>
      </c>
      <c r="T75" s="324" t="s">
        <v>372</v>
      </c>
    </row>
    <row r="76" spans="1:20">
      <c r="A76" s="3" t="s">
        <v>286</v>
      </c>
      <c r="B76" s="339" t="str">
        <f t="shared" si="6"/>
        <v>Double OO</v>
      </c>
      <c r="C76" s="164" t="str">
        <f t="shared" si="7"/>
        <v>Winter Pea</v>
      </c>
      <c r="D76" s="165" t="str">
        <f t="shared" si="8"/>
        <v>Legume</v>
      </c>
      <c r="E76" s="258">
        <v>0.67610000000000003</v>
      </c>
      <c r="F76" s="168" t="s">
        <v>344</v>
      </c>
      <c r="G76" s="258">
        <v>1.8540835661965314</v>
      </c>
      <c r="H76" s="168" t="s">
        <v>359</v>
      </c>
      <c r="I76" s="260">
        <v>5.5049999999999999</v>
      </c>
      <c r="J76" s="168" t="s">
        <v>229</v>
      </c>
      <c r="K76" s="260">
        <v>36.836666666666702</v>
      </c>
      <c r="L76" s="168" t="s">
        <v>231</v>
      </c>
      <c r="M76" s="260">
        <v>4.1000000000000014</v>
      </c>
      <c r="N76" s="168" t="s">
        <v>170</v>
      </c>
      <c r="O76" s="260">
        <v>0.99999999999999867</v>
      </c>
      <c r="P76" s="168" t="s">
        <v>339</v>
      </c>
      <c r="Q76" s="260">
        <v>7.3333333333333428</v>
      </c>
      <c r="R76" s="168" t="s">
        <v>354</v>
      </c>
      <c r="S76" s="260">
        <v>28.000000000000004</v>
      </c>
      <c r="T76" s="323" t="s">
        <v>169</v>
      </c>
    </row>
    <row r="77" spans="1:20">
      <c r="A77" s="3" t="s">
        <v>270</v>
      </c>
      <c r="B77" s="340" t="str">
        <f t="shared" si="6"/>
        <v>Survivor</v>
      </c>
      <c r="C77" s="28" t="str">
        <f t="shared" si="7"/>
        <v>Winter Pea</v>
      </c>
      <c r="D77" s="29" t="str">
        <f t="shared" si="8"/>
        <v>Legume</v>
      </c>
      <c r="E77" s="259">
        <v>0.91169999999999995</v>
      </c>
      <c r="F77" s="170" t="s">
        <v>198</v>
      </c>
      <c r="G77" s="259">
        <v>2.4277226805998775</v>
      </c>
      <c r="H77" s="170" t="s">
        <v>161</v>
      </c>
      <c r="I77" s="261">
        <v>4.5533000000000001</v>
      </c>
      <c r="J77" s="170" t="s">
        <v>338</v>
      </c>
      <c r="K77" s="261">
        <v>60.350000000000009</v>
      </c>
      <c r="L77" s="170" t="s">
        <v>174</v>
      </c>
      <c r="M77" s="261">
        <v>4.4000000000000012</v>
      </c>
      <c r="N77" s="170" t="s">
        <v>216</v>
      </c>
      <c r="O77" s="261">
        <v>0.99999999999999856</v>
      </c>
      <c r="P77" s="170" t="s">
        <v>339</v>
      </c>
      <c r="Q77" s="261">
        <v>14.666666666666675</v>
      </c>
      <c r="R77" s="170" t="s">
        <v>340</v>
      </c>
      <c r="S77" s="261">
        <v>22.333333333333329</v>
      </c>
      <c r="T77" s="324" t="s">
        <v>341</v>
      </c>
    </row>
    <row r="78" spans="1:20">
      <c r="A78" s="3" t="s">
        <v>284</v>
      </c>
      <c r="B78" s="339" t="str">
        <f t="shared" si="6"/>
        <v>VNS (1)</v>
      </c>
      <c r="C78" s="164" t="str">
        <f t="shared" si="7"/>
        <v>Winter Pea</v>
      </c>
      <c r="D78" s="165" t="str">
        <f t="shared" si="8"/>
        <v>Legume</v>
      </c>
      <c r="E78" s="258">
        <v>0.82969999999999999</v>
      </c>
      <c r="F78" s="168" t="s">
        <v>342</v>
      </c>
      <c r="G78" s="258">
        <v>2.0487111228690957</v>
      </c>
      <c r="H78" s="168" t="s">
        <v>168</v>
      </c>
      <c r="I78" s="260">
        <v>3.3167</v>
      </c>
      <c r="J78" s="168" t="s">
        <v>94</v>
      </c>
      <c r="K78" s="260">
        <v>48.106666666666698</v>
      </c>
      <c r="L78" s="168" t="s">
        <v>140</v>
      </c>
      <c r="M78" s="260">
        <v>3.8333333333333348</v>
      </c>
      <c r="N78" s="168" t="s">
        <v>347</v>
      </c>
      <c r="O78" s="260">
        <v>1.9999999999999978</v>
      </c>
      <c r="P78" s="168" t="s">
        <v>215</v>
      </c>
      <c r="Q78" s="260">
        <v>12.666666666666671</v>
      </c>
      <c r="R78" s="168" t="s">
        <v>184</v>
      </c>
      <c r="S78" s="260">
        <v>25.333333333333336</v>
      </c>
      <c r="T78" s="323" t="s">
        <v>348</v>
      </c>
    </row>
    <row r="79" spans="1:20">
      <c r="A79" s="3" t="s">
        <v>276</v>
      </c>
      <c r="B79" s="340" t="str">
        <f t="shared" si="6"/>
        <v>VNS (2)</v>
      </c>
      <c r="C79" s="28" t="str">
        <f t="shared" si="7"/>
        <v>Winter Pea</v>
      </c>
      <c r="D79" s="29" t="str">
        <f t="shared" si="8"/>
        <v>Legume</v>
      </c>
      <c r="E79" s="259">
        <v>1.0039</v>
      </c>
      <c r="F79" s="170" t="s">
        <v>216</v>
      </c>
      <c r="G79" s="259">
        <v>2.2843129019990411</v>
      </c>
      <c r="H79" s="170" t="s">
        <v>214</v>
      </c>
      <c r="I79" s="261">
        <v>5.6182999999999996</v>
      </c>
      <c r="J79" s="170" t="s">
        <v>345</v>
      </c>
      <c r="K79" s="261">
        <v>60.688333333333375</v>
      </c>
      <c r="L79" s="170" t="s">
        <v>174</v>
      </c>
      <c r="M79" s="261">
        <v>3.9333333333333345</v>
      </c>
      <c r="N79" s="170" t="s">
        <v>231</v>
      </c>
      <c r="O79" s="261">
        <v>1.9999999999999982</v>
      </c>
      <c r="P79" s="170" t="s">
        <v>215</v>
      </c>
      <c r="Q79" s="261">
        <v>14.000000000000007</v>
      </c>
      <c r="R79" s="170" t="s">
        <v>136</v>
      </c>
      <c r="S79" s="261">
        <v>21.333333333333329</v>
      </c>
      <c r="T79" s="324" t="s">
        <v>346</v>
      </c>
    </row>
    <row r="80" spans="1:20" ht="12.75" customHeight="1">
      <c r="A80" s="3" t="s">
        <v>290</v>
      </c>
      <c r="B80" s="339" t="str">
        <f t="shared" si="6"/>
        <v>Windham</v>
      </c>
      <c r="C80" s="164" t="str">
        <f t="shared" si="7"/>
        <v>Winter Pea</v>
      </c>
      <c r="D80" s="165" t="str">
        <f t="shared" si="8"/>
        <v>Legume</v>
      </c>
      <c r="E80" s="258">
        <v>0.62490000000000001</v>
      </c>
      <c r="F80" s="168" t="s">
        <v>228</v>
      </c>
      <c r="G80" s="258">
        <v>1.9155448998826048</v>
      </c>
      <c r="H80" s="168" t="s">
        <v>356</v>
      </c>
      <c r="I80" s="260">
        <v>4.1233000000000004</v>
      </c>
      <c r="J80" s="168" t="s">
        <v>343</v>
      </c>
      <c r="K80" s="260">
        <v>31.860833333333353</v>
      </c>
      <c r="L80" s="168" t="s">
        <v>116</v>
      </c>
      <c r="M80" s="260">
        <v>4.4333333333333345</v>
      </c>
      <c r="N80" s="168" t="s">
        <v>216</v>
      </c>
      <c r="O80" s="260">
        <v>0.99999999999999856</v>
      </c>
      <c r="P80" s="168" t="s">
        <v>339</v>
      </c>
      <c r="Q80" s="260">
        <v>5.3333333333333428</v>
      </c>
      <c r="R80" s="168" t="s">
        <v>123</v>
      </c>
      <c r="S80" s="260">
        <v>20.666666666666664</v>
      </c>
      <c r="T80" s="323" t="s">
        <v>343</v>
      </c>
    </row>
    <row r="81" spans="1:32">
      <c r="A81" s="3" t="s">
        <v>278</v>
      </c>
      <c r="B81" s="340" t="str">
        <f t="shared" si="6"/>
        <v>WyoWinter (1)</v>
      </c>
      <c r="C81" s="28" t="str">
        <f t="shared" si="7"/>
        <v>Winter Pea</v>
      </c>
      <c r="D81" s="29" t="str">
        <f t="shared" si="8"/>
        <v>Legume</v>
      </c>
      <c r="E81" s="259">
        <v>0.82969999999999999</v>
      </c>
      <c r="F81" s="170" t="s">
        <v>342</v>
      </c>
      <c r="G81" s="259">
        <v>2.3150435688420776</v>
      </c>
      <c r="H81" s="170" t="s">
        <v>165</v>
      </c>
      <c r="I81" s="261">
        <v>4.3433000000000002</v>
      </c>
      <c r="J81" s="170" t="s">
        <v>343</v>
      </c>
      <c r="K81" s="261">
        <v>56.156666666666695</v>
      </c>
      <c r="L81" s="170" t="s">
        <v>191</v>
      </c>
      <c r="M81" s="261">
        <v>4.1333333333333337</v>
      </c>
      <c r="N81" s="170" t="s">
        <v>198</v>
      </c>
      <c r="O81" s="261">
        <v>0.99999999999999856</v>
      </c>
      <c r="P81" s="170" t="s">
        <v>339</v>
      </c>
      <c r="Q81" s="261">
        <v>10.666666666666671</v>
      </c>
      <c r="R81" s="170" t="s">
        <v>129</v>
      </c>
      <c r="S81" s="261">
        <v>24.333333333333332</v>
      </c>
      <c r="T81" s="324" t="s">
        <v>344</v>
      </c>
    </row>
    <row r="82" spans="1:32" ht="12.75" customHeight="1">
      <c r="A82" s="3" t="s">
        <v>279</v>
      </c>
      <c r="B82" s="339" t="str">
        <f t="shared" si="6"/>
        <v>WyoWinter (2)</v>
      </c>
      <c r="C82" s="164" t="str">
        <f t="shared" si="7"/>
        <v>Winter Pea</v>
      </c>
      <c r="D82" s="165" t="str">
        <f t="shared" si="8"/>
        <v>Legume</v>
      </c>
      <c r="E82" s="258">
        <v>1.1063000000000001</v>
      </c>
      <c r="F82" s="168" t="s">
        <v>165</v>
      </c>
      <c r="G82" s="258">
        <v>1.8028657881248036</v>
      </c>
      <c r="H82" s="168" t="s">
        <v>342</v>
      </c>
      <c r="I82" s="260">
        <v>4.8449999999999998</v>
      </c>
      <c r="J82" s="168" t="s">
        <v>360</v>
      </c>
      <c r="K82" s="260">
        <v>52.685000000000031</v>
      </c>
      <c r="L82" s="168" t="s">
        <v>125</v>
      </c>
      <c r="M82" s="260">
        <v>4.2333333333333352</v>
      </c>
      <c r="N82" s="168" t="s">
        <v>198</v>
      </c>
      <c r="O82" s="260">
        <v>2.3333333333333313</v>
      </c>
      <c r="P82" s="168" t="s">
        <v>340</v>
      </c>
      <c r="Q82" s="260">
        <v>14.666666666666675</v>
      </c>
      <c r="R82" s="168" t="s">
        <v>340</v>
      </c>
      <c r="S82" s="260">
        <v>22.999999999999996</v>
      </c>
      <c r="T82" s="323" t="s">
        <v>344</v>
      </c>
    </row>
    <row r="83" spans="1:32" s="39" customFormat="1">
      <c r="B83" s="388" t="s">
        <v>1</v>
      </c>
      <c r="C83" s="403"/>
      <c r="D83" s="417"/>
      <c r="E83" s="41">
        <f>AVERAGE(E54:E82)</f>
        <v>0.53541344827586235</v>
      </c>
      <c r="F83" s="42"/>
      <c r="G83" s="41">
        <f>AVERAGE(G54:G82)</f>
        <v>1.5617553219612483</v>
      </c>
      <c r="H83" s="42"/>
      <c r="I83" s="43">
        <f>AVERAGE(I54:I82)</f>
        <v>2.5825862068965515</v>
      </c>
      <c r="J83" s="44"/>
      <c r="K83" s="43">
        <f>AVERAGE(K54:K82)</f>
        <v>31.146982758620727</v>
      </c>
      <c r="L83" s="44"/>
      <c r="M83" s="43">
        <f>AVERAGE(M54:M82)</f>
        <v>2.4528735632183909</v>
      </c>
      <c r="N83" s="44"/>
      <c r="O83" s="43">
        <f>AVERAGE(O54:O82)</f>
        <v>1.7931034482758601</v>
      </c>
      <c r="P83" s="44"/>
      <c r="Q83" s="43">
        <f>AVERAGE(Q54:Q82)</f>
        <v>8.2616566850982984</v>
      </c>
      <c r="R83" s="44"/>
      <c r="S83" s="43">
        <f>AVERAGE(S54:S82)</f>
        <v>18.609195402298841</v>
      </c>
      <c r="T83" s="322"/>
      <c r="W83" s="39" t="s">
        <v>3</v>
      </c>
    </row>
    <row r="84" spans="1:32" s="39" customFormat="1">
      <c r="B84" s="389" t="s">
        <v>429</v>
      </c>
      <c r="C84" s="404"/>
      <c r="D84" s="418"/>
      <c r="E84" s="45">
        <f>MIN(E54:E82)</f>
        <v>5.8299999999999997E-15</v>
      </c>
      <c r="F84" s="47"/>
      <c r="G84" s="45">
        <f>MIN(G54:G82)</f>
        <v>0.63510044808941979</v>
      </c>
      <c r="H84" s="47"/>
      <c r="I84" s="46">
        <f>MIN(I54:I82)</f>
        <v>0.24</v>
      </c>
      <c r="J84" s="48"/>
      <c r="K84" s="46">
        <f>MIN(K54:K82)</f>
        <v>3.2583333333333631</v>
      </c>
      <c r="L84" s="48"/>
      <c r="M84" s="46">
        <f>MIN(M54:M82)</f>
        <v>0.20000000000000084</v>
      </c>
      <c r="N84" s="48"/>
      <c r="O84" s="46">
        <f>MIN(O54:O82)</f>
        <v>0.99999999999996392</v>
      </c>
      <c r="P84" s="48"/>
      <c r="Q84" s="46">
        <f>MIN(Q54:Q82)</f>
        <v>0.99999999999999689</v>
      </c>
      <c r="R84" s="48"/>
      <c r="S84" s="46">
        <f>MIN(S54:S82)</f>
        <v>3.6666666666666607</v>
      </c>
      <c r="T84" s="180"/>
    </row>
    <row r="85" spans="1:32" s="39" customFormat="1">
      <c r="B85" s="389" t="s">
        <v>430</v>
      </c>
      <c r="C85" s="404"/>
      <c r="D85" s="418"/>
      <c r="E85" s="45">
        <f>MAX(E54:E82)</f>
        <v>1.2702</v>
      </c>
      <c r="F85" s="47"/>
      <c r="G85" s="45">
        <f>MAX(G54:G82)</f>
        <v>3.1857457960614424</v>
      </c>
      <c r="H85" s="47"/>
      <c r="I85" s="46">
        <f>MAX(I54:I82)</f>
        <v>5.6182999999999996</v>
      </c>
      <c r="J85" s="48"/>
      <c r="K85" s="46">
        <f>MAX(K54:K82)</f>
        <v>77.051666666666705</v>
      </c>
      <c r="L85" s="48"/>
      <c r="M85" s="46">
        <f>MAX(M54:M82)</f>
        <v>4.4333333333333345</v>
      </c>
      <c r="N85" s="48"/>
      <c r="O85" s="46">
        <f>MAX(O54:O82)</f>
        <v>6.6666666666666625</v>
      </c>
      <c r="P85" s="48"/>
      <c r="Q85" s="46">
        <f>MAX(Q54:Q82)</f>
        <v>16.333333333333336</v>
      </c>
      <c r="R85" s="48"/>
      <c r="S85" s="46">
        <f>MAX(S54:S82)</f>
        <v>28.000000000000004</v>
      </c>
      <c r="T85" s="180"/>
    </row>
    <row r="86" spans="1:32" s="39" customFormat="1" ht="13.8" thickBot="1">
      <c r="B86" s="390" t="s">
        <v>431</v>
      </c>
      <c r="C86" s="405"/>
      <c r="D86" s="419"/>
      <c r="E86" s="50">
        <f>E85-E84</f>
        <v>1.2701999999999942</v>
      </c>
      <c r="F86" s="51"/>
      <c r="G86" s="50">
        <f t="shared" ref="G86" si="9">G85-G84</f>
        <v>2.5506453479720226</v>
      </c>
      <c r="H86" s="51"/>
      <c r="I86" s="52">
        <f t="shared" ref="I86" si="10">I85-I84</f>
        <v>5.3782999999999994</v>
      </c>
      <c r="J86" s="53"/>
      <c r="K86" s="52">
        <f t="shared" ref="K86" si="11">K85-K84</f>
        <v>73.793333333333337</v>
      </c>
      <c r="L86" s="53"/>
      <c r="M86" s="52">
        <f t="shared" ref="M86" si="12">M85-M84</f>
        <v>4.2333333333333334</v>
      </c>
      <c r="N86" s="53"/>
      <c r="O86" s="52">
        <f t="shared" ref="O86" si="13">O85-O84</f>
        <v>5.6666666666666989</v>
      </c>
      <c r="P86" s="53"/>
      <c r="Q86" s="52">
        <f t="shared" ref="Q86" si="14">Q85-Q84</f>
        <v>15.333333333333339</v>
      </c>
      <c r="R86" s="53"/>
      <c r="S86" s="52">
        <f t="shared" ref="S86" si="15">S85-S84</f>
        <v>24.333333333333343</v>
      </c>
      <c r="T86" s="186"/>
    </row>
    <row r="87" spans="1:32" s="307" customFormat="1" ht="45" customHeight="1">
      <c r="B87" s="486" t="s">
        <v>524</v>
      </c>
      <c r="C87" s="486"/>
      <c r="D87" s="486"/>
      <c r="E87" s="486"/>
      <c r="F87" s="486"/>
      <c r="G87" s="486"/>
      <c r="H87" s="486"/>
      <c r="I87" s="486"/>
      <c r="J87" s="486"/>
      <c r="K87" s="486"/>
      <c r="L87" s="486"/>
      <c r="M87" s="486"/>
      <c r="N87" s="486"/>
      <c r="O87" s="486"/>
      <c r="P87" s="486"/>
      <c r="Q87" s="486"/>
      <c r="R87" s="486"/>
      <c r="S87" s="486"/>
      <c r="T87" s="486"/>
      <c r="AF87" s="307" t="s">
        <v>3</v>
      </c>
    </row>
    <row r="88" spans="1:32" s="163" customFormat="1" ht="30" customHeight="1" thickBot="1">
      <c r="B88" s="487" t="s">
        <v>511</v>
      </c>
      <c r="C88" s="487"/>
      <c r="D88" s="487"/>
      <c r="E88" s="487"/>
      <c r="F88" s="487"/>
      <c r="G88" s="487"/>
      <c r="H88" s="487"/>
      <c r="I88" s="487"/>
      <c r="J88" s="487"/>
      <c r="K88" s="487"/>
      <c r="L88" s="487"/>
      <c r="M88" s="487"/>
      <c r="N88" s="487"/>
      <c r="O88" s="487"/>
      <c r="P88" s="487"/>
      <c r="Q88" s="487"/>
      <c r="R88" s="487"/>
      <c r="S88" s="487"/>
      <c r="T88" s="487"/>
    </row>
    <row r="89" spans="1:32" s="163" customFormat="1" ht="28.2" customHeight="1">
      <c r="B89" s="1" t="s">
        <v>21</v>
      </c>
      <c r="C89" s="331"/>
      <c r="D89" s="332"/>
      <c r="E89" s="477" t="s">
        <v>595</v>
      </c>
      <c r="F89" s="478"/>
      <c r="G89" s="478"/>
      <c r="H89" s="478"/>
      <c r="I89" s="477" t="s">
        <v>592</v>
      </c>
      <c r="J89" s="478"/>
      <c r="K89" s="478"/>
      <c r="L89" s="478"/>
      <c r="M89" s="477" t="s">
        <v>593</v>
      </c>
      <c r="N89" s="478"/>
      <c r="O89" s="478"/>
      <c r="P89" s="478"/>
      <c r="Q89" s="478"/>
      <c r="R89" s="478"/>
      <c r="S89" s="478"/>
      <c r="T89" s="479"/>
    </row>
    <row r="90" spans="1:32" s="163" customFormat="1" ht="19.8" customHeight="1" thickBot="1">
      <c r="B90" s="335"/>
      <c r="C90" s="336"/>
      <c r="D90" s="337"/>
      <c r="E90" s="480" t="s">
        <v>269</v>
      </c>
      <c r="F90" s="481"/>
      <c r="G90" s="482" t="s">
        <v>81</v>
      </c>
      <c r="H90" s="481"/>
      <c r="I90" s="483" t="s">
        <v>83</v>
      </c>
      <c r="J90" s="481"/>
      <c r="K90" s="481" t="s">
        <v>84</v>
      </c>
      <c r="L90" s="481"/>
      <c r="M90" s="483" t="s">
        <v>83</v>
      </c>
      <c r="N90" s="481"/>
      <c r="O90" s="481" t="s">
        <v>84</v>
      </c>
      <c r="P90" s="481"/>
      <c r="Q90" s="481" t="s">
        <v>85</v>
      </c>
      <c r="R90" s="481"/>
      <c r="S90" s="481" t="s">
        <v>81</v>
      </c>
      <c r="T90" s="484"/>
    </row>
    <row r="91" spans="1:32" s="6" customFormat="1">
      <c r="B91" s="393" t="s">
        <v>447</v>
      </c>
      <c r="C91" s="408"/>
      <c r="D91" s="408"/>
      <c r="E91" s="452"/>
      <c r="F91" s="453"/>
      <c r="G91" s="452"/>
      <c r="H91" s="453"/>
      <c r="I91" s="454"/>
      <c r="J91" s="455"/>
      <c r="K91" s="454"/>
      <c r="L91" s="455"/>
      <c r="M91" s="454"/>
      <c r="N91" s="455"/>
      <c r="O91" s="454"/>
      <c r="P91" s="455"/>
      <c r="Q91" s="454"/>
      <c r="R91" s="455"/>
      <c r="S91" s="454"/>
      <c r="T91" s="455"/>
    </row>
    <row r="92" spans="1:32" s="49" customFormat="1">
      <c r="B92" s="394" t="s">
        <v>1</v>
      </c>
      <c r="C92" s="409"/>
      <c r="D92" s="420"/>
      <c r="E92" s="101">
        <f>E16</f>
        <v>0.47026363636363633</v>
      </c>
      <c r="F92" s="112"/>
      <c r="G92" s="101">
        <f>G16</f>
        <v>1.0588111575918919</v>
      </c>
      <c r="H92" s="112"/>
      <c r="I92" s="103">
        <f>I16</f>
        <v>5.4588000000000001</v>
      </c>
      <c r="J92" s="104"/>
      <c r="K92" s="103">
        <f>K16</f>
        <v>23.416363636363659</v>
      </c>
      <c r="L92" s="104"/>
      <c r="M92" s="103">
        <f>M16</f>
        <v>2.1272727272727283</v>
      </c>
      <c r="N92" s="104"/>
      <c r="O92" s="103">
        <f>O16</f>
        <v>3.6363636363636345</v>
      </c>
      <c r="P92" s="104"/>
      <c r="Q92" s="103">
        <f>Q16</f>
        <v>19.787878787878796</v>
      </c>
      <c r="R92" s="104"/>
      <c r="S92" s="103">
        <f>S16</f>
        <v>26.969696969696972</v>
      </c>
      <c r="T92" s="326"/>
    </row>
    <row r="93" spans="1:32" s="49" customFormat="1">
      <c r="B93" s="395" t="s">
        <v>429</v>
      </c>
      <c r="C93" s="410"/>
      <c r="D93" s="421"/>
      <c r="E93" s="136">
        <f>E17</f>
        <v>0.1741</v>
      </c>
      <c r="F93" s="134"/>
      <c r="G93" s="136">
        <f>G17</f>
        <v>0.46096000264554676</v>
      </c>
      <c r="H93" s="134"/>
      <c r="I93" s="131">
        <f>I17</f>
        <v>2.0150000000000001</v>
      </c>
      <c r="J93" s="135"/>
      <c r="K93" s="131">
        <f>K17</f>
        <v>15.068333333333356</v>
      </c>
      <c r="L93" s="135"/>
      <c r="M93" s="131">
        <f>M17</f>
        <v>1.8333333333333344</v>
      </c>
      <c r="N93" s="135"/>
      <c r="O93" s="131">
        <f>O17</f>
        <v>0.99999999999999956</v>
      </c>
      <c r="P93" s="135"/>
      <c r="Q93" s="131">
        <f>Q17</f>
        <v>2.6666666666666732</v>
      </c>
      <c r="R93" s="135"/>
      <c r="S93" s="131">
        <f>S17</f>
        <v>23.666666666666671</v>
      </c>
      <c r="T93" s="232"/>
    </row>
    <row r="94" spans="1:32" s="49" customFormat="1">
      <c r="B94" s="396" t="s">
        <v>430</v>
      </c>
      <c r="C94" s="411"/>
      <c r="D94" s="422"/>
      <c r="E94" s="111">
        <f>E18</f>
        <v>0.73750000000000004</v>
      </c>
      <c r="F94" s="109"/>
      <c r="G94" s="111">
        <f t="shared" ref="G94:G95" si="16">G18</f>
        <v>1.6696995651383131</v>
      </c>
      <c r="H94" s="109"/>
      <c r="I94" s="107">
        <f t="shared" ref="I94:I95" si="17">I18</f>
        <v>9.7367000000000008</v>
      </c>
      <c r="J94" s="110"/>
      <c r="K94" s="107">
        <f t="shared" ref="K94:K95" si="18">K18</f>
        <v>35.815000000000019</v>
      </c>
      <c r="L94" s="110"/>
      <c r="M94" s="107">
        <f t="shared" ref="M94:M95" si="19">M18</f>
        <v>2.4000000000000012</v>
      </c>
      <c r="N94" s="110"/>
      <c r="O94" s="107">
        <f t="shared" ref="O94:O95" si="20">O18</f>
        <v>5.6666666666666652</v>
      </c>
      <c r="P94" s="110"/>
      <c r="Q94" s="107">
        <f t="shared" ref="Q94:Q95" si="21">Q18</f>
        <v>26.000000000000011</v>
      </c>
      <c r="R94" s="110"/>
      <c r="S94" s="107">
        <f t="shared" ref="S94:S95" si="22">S18</f>
        <v>33.666666666666664</v>
      </c>
      <c r="T94" s="207"/>
    </row>
    <row r="95" spans="1:32" s="49" customFormat="1" ht="13.8" thickBot="1">
      <c r="B95" s="395" t="s">
        <v>431</v>
      </c>
      <c r="C95" s="410"/>
      <c r="D95" s="421"/>
      <c r="E95" s="137">
        <f>E19</f>
        <v>0.56340000000000001</v>
      </c>
      <c r="F95" s="134"/>
      <c r="G95" s="137">
        <f t="shared" si="16"/>
        <v>1.2087395624927664</v>
      </c>
      <c r="H95" s="134"/>
      <c r="I95" s="138">
        <f t="shared" si="17"/>
        <v>7.7217000000000002</v>
      </c>
      <c r="J95" s="135"/>
      <c r="K95" s="138">
        <f t="shared" si="18"/>
        <v>20.746666666666663</v>
      </c>
      <c r="L95" s="135"/>
      <c r="M95" s="138">
        <f t="shared" si="19"/>
        <v>0.56666666666666687</v>
      </c>
      <c r="N95" s="135"/>
      <c r="O95" s="138">
        <f t="shared" si="20"/>
        <v>4.6666666666666661</v>
      </c>
      <c r="P95" s="135"/>
      <c r="Q95" s="138">
        <f t="shared" si="21"/>
        <v>23.333333333333336</v>
      </c>
      <c r="R95" s="135"/>
      <c r="S95" s="138">
        <f t="shared" si="22"/>
        <v>9.9999999999999929</v>
      </c>
      <c r="T95" s="232"/>
    </row>
    <row r="96" spans="1:32" s="49" customFormat="1">
      <c r="B96" s="397" t="s">
        <v>448</v>
      </c>
      <c r="C96" s="412"/>
      <c r="D96" s="412"/>
      <c r="E96" s="124"/>
      <c r="F96" s="118"/>
      <c r="G96" s="124"/>
      <c r="H96" s="118"/>
      <c r="I96" s="125"/>
      <c r="J96" s="119"/>
      <c r="K96" s="125"/>
      <c r="L96" s="119"/>
      <c r="M96" s="125"/>
      <c r="N96" s="119"/>
      <c r="O96" s="125"/>
      <c r="P96" s="119"/>
      <c r="Q96" s="125"/>
      <c r="R96" s="119"/>
      <c r="S96" s="125"/>
      <c r="T96" s="214"/>
    </row>
    <row r="97" spans="2:27" s="49" customFormat="1">
      <c r="B97" s="394" t="s">
        <v>1</v>
      </c>
      <c r="C97" s="409"/>
      <c r="D97" s="420"/>
      <c r="E97" s="101">
        <f>E45</f>
        <v>0.52190099999999995</v>
      </c>
      <c r="F97" s="112"/>
      <c r="G97" s="101">
        <f>G45</f>
        <v>1.527826319879628</v>
      </c>
      <c r="H97" s="112"/>
      <c r="I97" s="103">
        <f>I45</f>
        <v>13.535090000000002</v>
      </c>
      <c r="J97" s="104"/>
      <c r="K97" s="103">
        <f>K45</f>
        <v>23.427416666666684</v>
      </c>
      <c r="L97" s="104"/>
      <c r="M97" s="103">
        <f>M45</f>
        <v>4.4400000000000013</v>
      </c>
      <c r="N97" s="104"/>
      <c r="O97" s="103">
        <f>O45</f>
        <v>5.049999999999998</v>
      </c>
      <c r="P97" s="104"/>
      <c r="Q97" s="103">
        <f>Q45</f>
        <v>16.050000000000004</v>
      </c>
      <c r="R97" s="104"/>
      <c r="S97" s="103">
        <f>S45</f>
        <v>38.383333333333333</v>
      </c>
      <c r="T97" s="326"/>
    </row>
    <row r="98" spans="2:27" s="49" customFormat="1">
      <c r="B98" s="395" t="s">
        <v>429</v>
      </c>
      <c r="C98" s="410"/>
      <c r="D98" s="421"/>
      <c r="E98" s="136">
        <f>E46</f>
        <v>5.1220000000000002E-2</v>
      </c>
      <c r="F98" s="134"/>
      <c r="G98" s="136">
        <f>G46</f>
        <v>0.64534400370376521</v>
      </c>
      <c r="H98" s="134"/>
      <c r="I98" s="131">
        <f t="shared" ref="I98:I100" si="23">I46</f>
        <v>1.7583</v>
      </c>
      <c r="J98" s="135"/>
      <c r="K98" s="131">
        <f t="shared" ref="K98:K100" si="24">K46</f>
        <v>19.026666666666696</v>
      </c>
      <c r="L98" s="135"/>
      <c r="M98" s="131">
        <f t="shared" ref="M98:M100" si="25">M46</f>
        <v>3.8333333333333339</v>
      </c>
      <c r="N98" s="135"/>
      <c r="O98" s="131">
        <f t="shared" ref="O98:O100" si="26">O46</f>
        <v>0.99999999999999778</v>
      </c>
      <c r="P98" s="135"/>
      <c r="Q98" s="131">
        <f t="shared" ref="Q98:Q100" si="27">Q46</f>
        <v>3.0000000000000022</v>
      </c>
      <c r="R98" s="135"/>
      <c r="S98" s="131">
        <f t="shared" ref="S98:S100" si="28">S46</f>
        <v>15.999999999999995</v>
      </c>
      <c r="T98" s="232"/>
    </row>
    <row r="99" spans="2:27" s="49" customFormat="1">
      <c r="B99" s="396" t="s">
        <v>430</v>
      </c>
      <c r="C99" s="411"/>
      <c r="D99" s="422"/>
      <c r="E99" s="111">
        <f>E47</f>
        <v>1.0755999999999999</v>
      </c>
      <c r="F99" s="109"/>
      <c r="G99" s="111">
        <f>G47</f>
        <v>2.0691982340977861</v>
      </c>
      <c r="H99" s="109"/>
      <c r="I99" s="107">
        <f t="shared" si="23"/>
        <v>22.395</v>
      </c>
      <c r="J99" s="110"/>
      <c r="K99" s="107">
        <f t="shared" si="24"/>
        <v>33.68833333333334</v>
      </c>
      <c r="L99" s="110"/>
      <c r="M99" s="107">
        <f t="shared" si="25"/>
        <v>4.9333333333333353</v>
      </c>
      <c r="N99" s="110"/>
      <c r="O99" s="107">
        <f t="shared" si="26"/>
        <v>8.3333333333333321</v>
      </c>
      <c r="P99" s="110"/>
      <c r="Q99" s="107">
        <f t="shared" si="27"/>
        <v>35.666666666666671</v>
      </c>
      <c r="R99" s="110"/>
      <c r="S99" s="107">
        <f t="shared" si="28"/>
        <v>63.999999999999972</v>
      </c>
      <c r="T99" s="207"/>
      <c r="AA99" s="49" t="s">
        <v>3</v>
      </c>
    </row>
    <row r="100" spans="2:27" s="39" customFormat="1" ht="13.8" thickBot="1">
      <c r="B100" s="395" t="s">
        <v>431</v>
      </c>
      <c r="C100" s="410"/>
      <c r="D100" s="421"/>
      <c r="E100" s="137">
        <f>E48</f>
        <v>1.0243799999999998</v>
      </c>
      <c r="F100" s="134"/>
      <c r="G100" s="137">
        <f>G48</f>
        <v>1.4238542303940209</v>
      </c>
      <c r="H100" s="134"/>
      <c r="I100" s="138">
        <f t="shared" si="23"/>
        <v>20.636700000000001</v>
      </c>
      <c r="J100" s="135"/>
      <c r="K100" s="138">
        <f t="shared" si="24"/>
        <v>14.661666666666644</v>
      </c>
      <c r="L100" s="135"/>
      <c r="M100" s="138">
        <f t="shared" si="25"/>
        <v>1.1000000000000014</v>
      </c>
      <c r="N100" s="135"/>
      <c r="O100" s="138">
        <f t="shared" si="26"/>
        <v>7.3333333333333339</v>
      </c>
      <c r="P100" s="135"/>
      <c r="Q100" s="138">
        <f t="shared" si="27"/>
        <v>32.666666666666671</v>
      </c>
      <c r="R100" s="135"/>
      <c r="S100" s="138">
        <f t="shared" si="28"/>
        <v>47.999999999999979</v>
      </c>
      <c r="T100" s="232"/>
    </row>
    <row r="101" spans="2:27" s="39" customFormat="1">
      <c r="B101" s="398" t="s">
        <v>449</v>
      </c>
      <c r="C101" s="413"/>
      <c r="D101" s="413"/>
      <c r="E101" s="126"/>
      <c r="F101" s="120"/>
      <c r="G101" s="126"/>
      <c r="H101" s="120"/>
      <c r="I101" s="127"/>
      <c r="J101" s="121"/>
      <c r="K101" s="127"/>
      <c r="L101" s="121"/>
      <c r="M101" s="127"/>
      <c r="N101" s="121"/>
      <c r="O101" s="127"/>
      <c r="P101" s="121"/>
      <c r="Q101" s="127"/>
      <c r="R101" s="121"/>
      <c r="S101" s="127"/>
      <c r="T101" s="217"/>
    </row>
    <row r="102" spans="2:27" s="39" customFormat="1">
      <c r="B102" s="394" t="s">
        <v>1</v>
      </c>
      <c r="C102" s="409"/>
      <c r="D102" s="420"/>
      <c r="E102" s="101">
        <f>E83</f>
        <v>0.53541344827586235</v>
      </c>
      <c r="F102" s="112"/>
      <c r="G102" s="101">
        <f>G83</f>
        <v>1.5617553219612483</v>
      </c>
      <c r="H102" s="112"/>
      <c r="I102" s="103">
        <f>I83</f>
        <v>2.5825862068965515</v>
      </c>
      <c r="J102" s="104"/>
      <c r="K102" s="103">
        <f>K83</f>
        <v>31.146982758620727</v>
      </c>
      <c r="L102" s="104"/>
      <c r="M102" s="103">
        <f>M83</f>
        <v>2.4528735632183909</v>
      </c>
      <c r="N102" s="104"/>
      <c r="O102" s="103">
        <f>O83</f>
        <v>1.7931034482758601</v>
      </c>
      <c r="P102" s="104"/>
      <c r="Q102" s="103">
        <f>Q83</f>
        <v>8.2616566850982984</v>
      </c>
      <c r="R102" s="104"/>
      <c r="S102" s="103">
        <f>S83</f>
        <v>18.609195402298841</v>
      </c>
      <c r="T102" s="326"/>
      <c r="W102" s="39" t="s">
        <v>3</v>
      </c>
    </row>
    <row r="103" spans="2:27" s="39" customFormat="1">
      <c r="B103" s="395" t="s">
        <v>429</v>
      </c>
      <c r="C103" s="410"/>
      <c r="D103" s="421"/>
      <c r="E103" s="136">
        <f t="shared" ref="E103:G105" si="29">E84</f>
        <v>5.8299999999999997E-15</v>
      </c>
      <c r="F103" s="134"/>
      <c r="G103" s="136">
        <f t="shared" si="29"/>
        <v>0.63510044808941979</v>
      </c>
      <c r="H103" s="134"/>
      <c r="I103" s="131">
        <f t="shared" ref="I103:I105" si="30">I84</f>
        <v>0.24</v>
      </c>
      <c r="J103" s="135"/>
      <c r="K103" s="131">
        <f t="shared" ref="K103:K105" si="31">K84</f>
        <v>3.2583333333333631</v>
      </c>
      <c r="L103" s="135"/>
      <c r="M103" s="131">
        <f t="shared" ref="M103:M105" si="32">M84</f>
        <v>0.20000000000000084</v>
      </c>
      <c r="N103" s="135"/>
      <c r="O103" s="131">
        <f t="shared" ref="O103:O105" si="33">O84</f>
        <v>0.99999999999996392</v>
      </c>
      <c r="P103" s="135"/>
      <c r="Q103" s="131">
        <f t="shared" ref="Q103:Q105" si="34">Q84</f>
        <v>0.99999999999999689</v>
      </c>
      <c r="R103" s="135"/>
      <c r="S103" s="131">
        <f t="shared" ref="S103:S105" si="35">S84</f>
        <v>3.6666666666666607</v>
      </c>
      <c r="T103" s="232"/>
    </row>
    <row r="104" spans="2:27" s="39" customFormat="1">
      <c r="B104" s="396" t="s">
        <v>430</v>
      </c>
      <c r="C104" s="411"/>
      <c r="D104" s="422"/>
      <c r="E104" s="111">
        <f t="shared" si="29"/>
        <v>1.2702</v>
      </c>
      <c r="F104" s="109"/>
      <c r="G104" s="111">
        <f t="shared" si="29"/>
        <v>3.1857457960614424</v>
      </c>
      <c r="H104" s="109"/>
      <c r="I104" s="107">
        <f t="shared" si="30"/>
        <v>5.6182999999999996</v>
      </c>
      <c r="J104" s="110"/>
      <c r="K104" s="107">
        <f t="shared" si="31"/>
        <v>77.051666666666705</v>
      </c>
      <c r="L104" s="110"/>
      <c r="M104" s="107">
        <f t="shared" si="32"/>
        <v>4.4333333333333345</v>
      </c>
      <c r="N104" s="110"/>
      <c r="O104" s="107">
        <f t="shared" si="33"/>
        <v>6.6666666666666625</v>
      </c>
      <c r="P104" s="110"/>
      <c r="Q104" s="107">
        <f t="shared" si="34"/>
        <v>16.333333333333336</v>
      </c>
      <c r="R104" s="110"/>
      <c r="S104" s="107">
        <f t="shared" si="35"/>
        <v>28.000000000000004</v>
      </c>
      <c r="T104" s="207"/>
    </row>
    <row r="105" spans="2:27" s="39" customFormat="1" ht="13.8" thickBot="1">
      <c r="B105" s="399" t="s">
        <v>431</v>
      </c>
      <c r="C105" s="414"/>
      <c r="D105" s="423"/>
      <c r="E105" s="137">
        <f t="shared" si="29"/>
        <v>1.2701999999999942</v>
      </c>
      <c r="F105" s="139"/>
      <c r="G105" s="137">
        <f t="shared" si="29"/>
        <v>2.5506453479720226</v>
      </c>
      <c r="H105" s="139"/>
      <c r="I105" s="138">
        <f t="shared" si="30"/>
        <v>5.3782999999999994</v>
      </c>
      <c r="J105" s="140"/>
      <c r="K105" s="138">
        <f t="shared" si="31"/>
        <v>73.793333333333337</v>
      </c>
      <c r="L105" s="140"/>
      <c r="M105" s="138">
        <f t="shared" si="32"/>
        <v>4.2333333333333334</v>
      </c>
      <c r="N105" s="140"/>
      <c r="O105" s="138">
        <f t="shared" si="33"/>
        <v>5.6666666666666989</v>
      </c>
      <c r="P105" s="140"/>
      <c r="Q105" s="138">
        <f t="shared" si="34"/>
        <v>15.333333333333339</v>
      </c>
      <c r="R105" s="140"/>
      <c r="S105" s="138">
        <f t="shared" si="35"/>
        <v>24.333333333333343</v>
      </c>
      <c r="T105" s="238"/>
    </row>
    <row r="106" spans="2:27" s="39" customFormat="1" ht="12.75" customHeight="1">
      <c r="B106" s="400" t="s">
        <v>446</v>
      </c>
      <c r="C106" s="415"/>
      <c r="D106" s="415"/>
      <c r="E106" s="141"/>
      <c r="F106" s="142"/>
      <c r="G106" s="141"/>
      <c r="H106" s="142"/>
      <c r="I106" s="141"/>
      <c r="J106" s="142"/>
      <c r="K106" s="141"/>
      <c r="L106" s="142"/>
      <c r="M106" s="141"/>
      <c r="N106" s="142"/>
      <c r="O106" s="141"/>
      <c r="P106" s="142"/>
      <c r="Q106" s="141"/>
      <c r="R106" s="142"/>
      <c r="S106" s="141"/>
      <c r="T106" s="241"/>
    </row>
    <row r="107" spans="2:27" s="39" customFormat="1" ht="12.75" customHeight="1">
      <c r="B107" s="394" t="s">
        <v>1</v>
      </c>
      <c r="C107" s="409"/>
      <c r="D107" s="420"/>
      <c r="E107" s="101">
        <f>AVERAGE(E5:E15,E25:E44,E54:E82)</f>
        <v>0.5189651666666667</v>
      </c>
      <c r="F107" s="102"/>
      <c r="G107" s="101">
        <f>AVERAGE(G5:G15,G25:G44,G54:G82)</f>
        <v>1.4582392244663258</v>
      </c>
      <c r="H107" s="102"/>
      <c r="I107" s="103">
        <f>AVERAGE(I5:I15,I25:I44,I54:I82)</f>
        <v>6.7607266666666668</v>
      </c>
      <c r="J107" s="104"/>
      <c r="K107" s="103">
        <f>AVERAGE(K5:K15,K25:K44,K54:K82)</f>
        <v>27.156513888888917</v>
      </c>
      <c r="L107" s="104"/>
      <c r="M107" s="103">
        <f>AVERAGE(M5:M15,M25:M44,M54:M82)</f>
        <v>3.0555555555555558</v>
      </c>
      <c r="N107" s="104"/>
      <c r="O107" s="103">
        <f>AVERAGE(O5:O15,O25:O44,O54:O82)</f>
        <v>3.2166666666666659</v>
      </c>
      <c r="P107" s="104"/>
      <c r="Q107" s="103">
        <f>AVERAGE(Q5:Q15,Q25:Q44,Q54:Q82)</f>
        <v>12.970911842241959</v>
      </c>
      <c r="R107" s="104"/>
      <c r="S107" s="103">
        <f>AVERAGE(S5:S15,S25:S44,S54:S82)</f>
        <v>26.733333333333327</v>
      </c>
      <c r="T107" s="326"/>
    </row>
    <row r="108" spans="2:27" s="39" customFormat="1" ht="12.75" customHeight="1">
      <c r="B108" s="395" t="s">
        <v>2</v>
      </c>
      <c r="C108" s="410"/>
      <c r="D108" s="421"/>
      <c r="E108" s="128">
        <v>0.1</v>
      </c>
      <c r="F108" s="129"/>
      <c r="G108" s="128">
        <v>0.3</v>
      </c>
      <c r="H108" s="129"/>
      <c r="I108" s="130">
        <v>2</v>
      </c>
      <c r="J108" s="130"/>
      <c r="K108" s="131">
        <v>5</v>
      </c>
      <c r="L108" s="130"/>
      <c r="M108" s="132">
        <v>0.3</v>
      </c>
      <c r="N108" s="133"/>
      <c r="O108" s="132">
        <v>0.7</v>
      </c>
      <c r="P108" s="133"/>
      <c r="Q108" s="130">
        <v>2</v>
      </c>
      <c r="R108" s="130"/>
      <c r="S108" s="131">
        <v>3</v>
      </c>
      <c r="T108" s="227"/>
    </row>
    <row r="109" spans="2:27" s="39" customFormat="1" ht="12.75" customHeight="1">
      <c r="B109" s="396" t="s">
        <v>429</v>
      </c>
      <c r="C109" s="411"/>
      <c r="D109" s="422"/>
      <c r="E109" s="105">
        <f>MIN(E5:E15,E25:E44,E54:E82)</f>
        <v>5.8299999999999997E-15</v>
      </c>
      <c r="F109" s="109"/>
      <c r="G109" s="105">
        <f>MIN(G5:G15,G25:G44,G54:G82)</f>
        <v>0.46096000264554676</v>
      </c>
      <c r="H109" s="109"/>
      <c r="I109" s="108">
        <f>MIN(I5:I15,I25:I44,I54:I82)</f>
        <v>0.24</v>
      </c>
      <c r="J109" s="110"/>
      <c r="K109" s="108">
        <f>MIN(K5:K15,K25:K44,K54:K82)</f>
        <v>3.2583333333333631</v>
      </c>
      <c r="L109" s="110"/>
      <c r="M109" s="108">
        <f>MIN(M5:M15,M25:M44,M54:M82)</f>
        <v>0.20000000000000084</v>
      </c>
      <c r="N109" s="110"/>
      <c r="O109" s="108">
        <f>MIN(O5:O15,O25:O44,O54:O82)</f>
        <v>0.99999999999996392</v>
      </c>
      <c r="P109" s="110"/>
      <c r="Q109" s="108">
        <f>MIN(Q5:Q15,Q25:Q44,Q54:Q82)</f>
        <v>0.99999999999999689</v>
      </c>
      <c r="R109" s="110"/>
      <c r="S109" s="108">
        <f>MIN(S5:S15,S25:S44,S54:S82)</f>
        <v>3.6666666666666607</v>
      </c>
      <c r="T109" s="207"/>
    </row>
    <row r="110" spans="2:27" s="39" customFormat="1" ht="12.75" customHeight="1">
      <c r="B110" s="395" t="s">
        <v>430</v>
      </c>
      <c r="C110" s="410"/>
      <c r="D110" s="421"/>
      <c r="E110" s="128">
        <f>MAX(E5:E15,E25:E44,E54:E82)</f>
        <v>1.2702</v>
      </c>
      <c r="F110" s="134"/>
      <c r="G110" s="128">
        <f>MAX(G5:G15,G25:G44,G54:G82)</f>
        <v>3.1857457960614424</v>
      </c>
      <c r="H110" s="134"/>
      <c r="I110" s="132">
        <f>MAX(I5:I15,I25:I44,I54:I82)</f>
        <v>22.395</v>
      </c>
      <c r="J110" s="135"/>
      <c r="K110" s="132">
        <f>MAX(K5:K15,K25:K44,K54:K82)</f>
        <v>77.051666666666705</v>
      </c>
      <c r="L110" s="135"/>
      <c r="M110" s="132">
        <f>MAX(M5:M15,M25:M44,M54:M82)</f>
        <v>4.9333333333333353</v>
      </c>
      <c r="N110" s="135"/>
      <c r="O110" s="132">
        <f>MAX(O5:O15,O25:O44,O54:O82)</f>
        <v>8.3333333333333321</v>
      </c>
      <c r="P110" s="135"/>
      <c r="Q110" s="132">
        <f>MAX(Q5:Q15,Q25:Q44,Q54:Q82)</f>
        <v>35.666666666666671</v>
      </c>
      <c r="R110" s="135"/>
      <c r="S110" s="132">
        <f>MAX(S5:S15,S25:S44,S54:S82)</f>
        <v>63.999999999999972</v>
      </c>
      <c r="T110" s="232"/>
    </row>
    <row r="111" spans="2:27" s="39" customFormat="1" ht="12.75" customHeight="1" thickBot="1">
      <c r="B111" s="396" t="s">
        <v>431</v>
      </c>
      <c r="C111" s="411"/>
      <c r="D111" s="422"/>
      <c r="E111" s="105">
        <f>E110-E109</f>
        <v>1.2701999999999942</v>
      </c>
      <c r="F111" s="109"/>
      <c r="G111" s="105">
        <f>G110-G109</f>
        <v>2.7247857934158954</v>
      </c>
      <c r="H111" s="109"/>
      <c r="I111" s="108">
        <f>I110-I109</f>
        <v>22.155000000000001</v>
      </c>
      <c r="J111" s="106"/>
      <c r="K111" s="108">
        <f>K110-K109</f>
        <v>73.793333333333337</v>
      </c>
      <c r="L111" s="106"/>
      <c r="M111" s="108">
        <f>M110-M109</f>
        <v>4.7333333333333343</v>
      </c>
      <c r="N111" s="110"/>
      <c r="O111" s="108">
        <f>O110-O109</f>
        <v>7.3333333333333686</v>
      </c>
      <c r="P111" s="110"/>
      <c r="Q111" s="108">
        <f>Q110-Q109</f>
        <v>34.666666666666671</v>
      </c>
      <c r="R111" s="106"/>
      <c r="S111" s="108">
        <f>S110-S109</f>
        <v>60.333333333333314</v>
      </c>
      <c r="T111" s="106"/>
    </row>
    <row r="112" spans="2:27" s="39" customFormat="1">
      <c r="B112" s="401" t="s">
        <v>89</v>
      </c>
      <c r="C112" s="416"/>
      <c r="D112" s="416"/>
      <c r="E112" s="143"/>
      <c r="F112" s="143"/>
      <c r="G112" s="143"/>
      <c r="H112" s="143"/>
      <c r="I112" s="144"/>
      <c r="J112" s="144"/>
      <c r="K112" s="144"/>
      <c r="L112" s="144"/>
      <c r="M112" s="144"/>
      <c r="N112" s="144"/>
      <c r="O112" s="144"/>
      <c r="P112" s="144"/>
      <c r="Q112" s="144"/>
      <c r="R112" s="144"/>
      <c r="S112" s="144"/>
      <c r="T112" s="144"/>
    </row>
    <row r="113" spans="2:20" s="39" customFormat="1">
      <c r="B113" s="389" t="s">
        <v>90</v>
      </c>
      <c r="C113" s="404"/>
      <c r="D113" s="418"/>
      <c r="E113" s="497" t="s">
        <v>91</v>
      </c>
      <c r="F113" s="497"/>
      <c r="G113" s="497" t="s">
        <v>91</v>
      </c>
      <c r="H113" s="497"/>
      <c r="I113" s="497" t="s">
        <v>91</v>
      </c>
      <c r="J113" s="497"/>
      <c r="K113" s="498" t="s">
        <v>91</v>
      </c>
      <c r="L113" s="498"/>
      <c r="M113" s="497" t="s">
        <v>91</v>
      </c>
      <c r="N113" s="497"/>
      <c r="O113" s="498" t="s">
        <v>91</v>
      </c>
      <c r="P113" s="498"/>
      <c r="Q113" s="498" t="s">
        <v>91</v>
      </c>
      <c r="R113" s="498"/>
      <c r="S113" s="498" t="s">
        <v>91</v>
      </c>
      <c r="T113" s="498"/>
    </row>
    <row r="114" spans="2:20" s="39" customFormat="1">
      <c r="B114" s="389" t="s">
        <v>92</v>
      </c>
      <c r="C114" s="404"/>
      <c r="D114" s="418"/>
      <c r="E114" s="496" t="s">
        <v>91</v>
      </c>
      <c r="F114" s="496"/>
      <c r="G114" s="496" t="s">
        <v>91</v>
      </c>
      <c r="H114" s="496"/>
      <c r="I114" s="496" t="s">
        <v>91</v>
      </c>
      <c r="J114" s="496"/>
      <c r="K114" s="495" t="s">
        <v>91</v>
      </c>
      <c r="L114" s="495"/>
      <c r="M114" s="496" t="s">
        <v>91</v>
      </c>
      <c r="N114" s="496"/>
      <c r="O114" s="495" t="s">
        <v>91</v>
      </c>
      <c r="P114" s="495"/>
      <c r="Q114" s="495" t="s">
        <v>91</v>
      </c>
      <c r="R114" s="495"/>
      <c r="S114" s="495" t="s">
        <v>91</v>
      </c>
      <c r="T114" s="495"/>
    </row>
    <row r="115" spans="2:20" s="39" customFormat="1" ht="13.8" thickBot="1">
      <c r="B115" s="390" t="s">
        <v>93</v>
      </c>
      <c r="C115" s="405"/>
      <c r="D115" s="419"/>
      <c r="E115" s="494" t="s">
        <v>91</v>
      </c>
      <c r="F115" s="494"/>
      <c r="G115" s="494" t="s">
        <v>91</v>
      </c>
      <c r="H115" s="494"/>
      <c r="I115" s="494" t="s">
        <v>91</v>
      </c>
      <c r="J115" s="494"/>
      <c r="K115" s="494" t="s">
        <v>91</v>
      </c>
      <c r="L115" s="494"/>
      <c r="M115" s="494" t="s">
        <v>91</v>
      </c>
      <c r="N115" s="494"/>
      <c r="O115" s="494" t="s">
        <v>91</v>
      </c>
      <c r="P115" s="494"/>
      <c r="Q115" s="494" t="s">
        <v>91</v>
      </c>
      <c r="R115" s="494"/>
      <c r="S115" s="494" t="s">
        <v>91</v>
      </c>
      <c r="T115" s="494"/>
    </row>
    <row r="116" spans="2:20" s="6" customFormat="1">
      <c r="B116" s="249"/>
      <c r="C116" s="249"/>
      <c r="D116" s="249"/>
      <c r="E116" s="159"/>
      <c r="F116" s="159"/>
      <c r="G116" s="4"/>
      <c r="H116" s="4"/>
      <c r="I116" s="5"/>
      <c r="J116" s="5"/>
      <c r="K116" s="5"/>
      <c r="L116" s="5"/>
      <c r="M116" s="5"/>
      <c r="N116" s="5"/>
      <c r="O116" s="5"/>
      <c r="P116" s="5"/>
      <c r="Q116" s="5"/>
      <c r="R116" s="5"/>
      <c r="S116" s="5"/>
      <c r="T116" s="24"/>
    </row>
    <row r="117" spans="2:20" s="6" customFormat="1" ht="15.6">
      <c r="B117" s="250"/>
      <c r="C117" s="249"/>
      <c r="D117" s="249"/>
      <c r="E117" s="156"/>
      <c r="F117" s="156"/>
      <c r="G117" s="7"/>
      <c r="H117" s="7"/>
      <c r="I117" s="11"/>
      <c r="J117" s="11"/>
      <c r="K117" s="11"/>
      <c r="L117" s="11"/>
      <c r="M117" s="11"/>
      <c r="N117" s="11"/>
      <c r="O117" s="11"/>
      <c r="P117" s="11"/>
      <c r="Q117" s="11"/>
      <c r="R117" s="11"/>
      <c r="S117" s="11"/>
      <c r="T117" s="38"/>
    </row>
    <row r="118" spans="2:20" s="6" customFormat="1">
      <c r="B118" s="250"/>
      <c r="C118" s="64"/>
      <c r="D118" s="64"/>
      <c r="E118" s="156"/>
      <c r="F118" s="156"/>
      <c r="G118" s="7"/>
      <c r="H118" s="7"/>
      <c r="I118" s="9"/>
      <c r="J118" s="9"/>
      <c r="K118" s="9"/>
      <c r="L118" s="9"/>
      <c r="M118" s="9"/>
      <c r="N118" s="9"/>
      <c r="O118" s="9"/>
      <c r="P118" s="9"/>
      <c r="Q118" s="9"/>
      <c r="R118" s="9"/>
      <c r="S118" s="9"/>
      <c r="T118" s="25"/>
    </row>
    <row r="119" spans="2:20" s="6" customFormat="1">
      <c r="B119" s="250"/>
      <c r="C119" s="249"/>
      <c r="D119" s="249"/>
      <c r="E119" s="156"/>
      <c r="F119" s="156"/>
      <c r="G119" s="7"/>
      <c r="H119" s="7"/>
      <c r="I119" s="5"/>
      <c r="J119" s="5"/>
      <c r="K119" s="5"/>
      <c r="L119" s="5"/>
      <c r="M119" s="5"/>
      <c r="N119" s="5"/>
      <c r="O119" s="5"/>
      <c r="P119" s="5"/>
      <c r="Q119" s="5"/>
      <c r="R119" s="5"/>
      <c r="S119" s="5"/>
      <c r="T119" s="24"/>
    </row>
    <row r="120" spans="2:20" s="6" customFormat="1">
      <c r="B120" s="250"/>
      <c r="C120" s="249"/>
      <c r="D120" s="249"/>
      <c r="E120" s="156"/>
      <c r="F120" s="156"/>
      <c r="G120" s="7"/>
      <c r="H120" s="7"/>
      <c r="I120" s="5"/>
      <c r="J120" s="5"/>
      <c r="K120" s="5"/>
      <c r="L120" s="5"/>
      <c r="M120" s="5"/>
      <c r="N120" s="5"/>
      <c r="O120" s="5"/>
      <c r="P120" s="5"/>
      <c r="Q120" s="5"/>
      <c r="R120" s="5"/>
      <c r="S120" s="5"/>
      <c r="T120" s="24"/>
    </row>
    <row r="121" spans="2:20" s="6" customFormat="1">
      <c r="B121" s="250"/>
      <c r="C121" s="249"/>
      <c r="D121" s="249"/>
      <c r="E121" s="156"/>
      <c r="F121" s="156"/>
      <c r="G121" s="7"/>
      <c r="H121" s="7"/>
      <c r="I121" s="5"/>
      <c r="J121" s="5"/>
      <c r="K121" s="5"/>
      <c r="L121" s="5"/>
      <c r="M121" s="5"/>
      <c r="N121" s="5"/>
      <c r="O121" s="5"/>
      <c r="P121" s="5"/>
      <c r="Q121" s="5"/>
      <c r="R121" s="5"/>
      <c r="S121" s="5"/>
      <c r="T121" s="24"/>
    </row>
    <row r="122" spans="2:20" s="6" customFormat="1">
      <c r="B122" s="250"/>
      <c r="C122" s="64"/>
      <c r="D122" s="64"/>
      <c r="E122" s="156"/>
      <c r="F122" s="156"/>
      <c r="G122" s="7"/>
      <c r="H122" s="7"/>
      <c r="I122" s="5"/>
      <c r="J122" s="5"/>
      <c r="K122" s="5"/>
      <c r="L122" s="5"/>
      <c r="M122" s="5"/>
      <c r="N122" s="5"/>
      <c r="O122" s="5"/>
      <c r="P122" s="5"/>
      <c r="Q122" s="5"/>
      <c r="R122" s="5"/>
      <c r="S122" s="5"/>
      <c r="T122" s="24"/>
    </row>
    <row r="123" spans="2:20" s="6" customFormat="1">
      <c r="B123" s="250"/>
      <c r="C123" s="249"/>
      <c r="D123" s="249"/>
      <c r="E123" s="156"/>
      <c r="F123" s="156"/>
      <c r="G123" s="7"/>
      <c r="H123" s="7"/>
      <c r="I123" s="5"/>
      <c r="J123" s="5"/>
      <c r="K123" s="5"/>
      <c r="L123" s="5"/>
      <c r="M123" s="5"/>
      <c r="N123" s="5"/>
      <c r="O123" s="5"/>
      <c r="P123" s="5"/>
      <c r="Q123" s="5"/>
      <c r="R123" s="5"/>
      <c r="S123" s="5"/>
      <c r="T123" s="24"/>
    </row>
    <row r="124" spans="2:20" s="6" customFormat="1">
      <c r="B124" s="157"/>
      <c r="C124" s="64"/>
      <c r="D124" s="64"/>
      <c r="E124" s="157"/>
      <c r="F124" s="157"/>
      <c r="G124" s="8"/>
      <c r="H124" s="8"/>
      <c r="I124" s="9"/>
      <c r="J124" s="9"/>
      <c r="K124" s="9"/>
      <c r="L124" s="9"/>
      <c r="M124" s="9"/>
      <c r="N124" s="9"/>
      <c r="O124" s="9"/>
      <c r="P124" s="9"/>
      <c r="Q124" s="9"/>
      <c r="R124" s="9"/>
      <c r="S124" s="9"/>
      <c r="T124" s="25"/>
    </row>
    <row r="125" spans="2:20">
      <c r="B125" s="250"/>
      <c r="C125" s="64"/>
      <c r="D125" s="64"/>
      <c r="E125" s="156"/>
      <c r="F125" s="156"/>
      <c r="G125" s="7"/>
      <c r="H125" s="7"/>
    </row>
    <row r="126" spans="2:20" ht="15.6">
      <c r="B126" s="309"/>
      <c r="C126" s="249"/>
      <c r="D126" s="249"/>
      <c r="E126" s="38"/>
      <c r="F126" s="38"/>
      <c r="G126" s="11"/>
      <c r="H126" s="11"/>
      <c r="I126" s="12"/>
      <c r="J126" s="12"/>
      <c r="K126" s="12"/>
      <c r="L126" s="12"/>
      <c r="M126" s="12"/>
      <c r="N126" s="12"/>
      <c r="O126" s="12"/>
      <c r="P126" s="12"/>
      <c r="Q126" s="12"/>
      <c r="R126" s="12"/>
      <c r="S126" s="12"/>
      <c r="T126" s="26"/>
    </row>
    <row r="127" spans="2:20">
      <c r="C127" s="64"/>
      <c r="D127" s="64"/>
      <c r="E127" s="158"/>
      <c r="F127" s="158"/>
    </row>
    <row r="128" spans="2:20">
      <c r="C128" s="252"/>
      <c r="D128" s="252"/>
      <c r="E128" s="158"/>
      <c r="F128" s="158"/>
    </row>
    <row r="129" spans="3:6">
      <c r="C129" s="252"/>
      <c r="D129" s="252"/>
      <c r="E129" s="158"/>
      <c r="F129" s="158"/>
    </row>
    <row r="130" spans="3:6">
      <c r="C130" s="252"/>
      <c r="D130" s="252"/>
      <c r="E130" s="158"/>
      <c r="F130" s="158"/>
    </row>
    <row r="131" spans="3:6">
      <c r="C131" s="252"/>
      <c r="D131" s="252"/>
      <c r="E131" s="158"/>
      <c r="F131" s="158"/>
    </row>
    <row r="132" spans="3:6">
      <c r="C132" s="252"/>
      <c r="D132" s="252"/>
      <c r="E132" s="158"/>
      <c r="F132" s="158"/>
    </row>
    <row r="133" spans="3:6">
      <c r="C133" s="252"/>
      <c r="D133" s="252"/>
      <c r="E133" s="158"/>
      <c r="F133" s="158"/>
    </row>
    <row r="134" spans="3:6">
      <c r="C134" s="252"/>
      <c r="D134" s="252"/>
      <c r="E134" s="158"/>
      <c r="F134" s="158"/>
    </row>
    <row r="135" spans="3:6">
      <c r="C135" s="252"/>
      <c r="D135" s="252"/>
      <c r="E135" s="158"/>
      <c r="F135" s="158"/>
    </row>
    <row r="136" spans="3:6">
      <c r="C136" s="252"/>
      <c r="D136" s="252"/>
      <c r="E136" s="158"/>
      <c r="F136" s="158"/>
    </row>
    <row r="137" spans="3:6">
      <c r="C137" s="252"/>
      <c r="D137" s="252"/>
      <c r="E137" s="158"/>
      <c r="F137" s="158"/>
    </row>
    <row r="138" spans="3:6">
      <c r="C138" s="252"/>
      <c r="D138" s="252"/>
      <c r="E138" s="158"/>
      <c r="F138" s="158"/>
    </row>
    <row r="139" spans="3:6">
      <c r="C139" s="252"/>
      <c r="D139" s="252"/>
      <c r="E139" s="158"/>
      <c r="F139" s="158"/>
    </row>
    <row r="140" spans="3:6">
      <c r="C140" s="252"/>
      <c r="D140" s="252"/>
      <c r="E140" s="158"/>
      <c r="F140" s="158"/>
    </row>
    <row r="141" spans="3:6">
      <c r="C141" s="252"/>
      <c r="D141" s="252"/>
      <c r="E141" s="158"/>
      <c r="F141" s="158"/>
    </row>
    <row r="142" spans="3:6">
      <c r="C142" s="252"/>
      <c r="D142" s="252"/>
      <c r="E142" s="158"/>
      <c r="F142" s="158"/>
    </row>
    <row r="143" spans="3:6">
      <c r="C143" s="252"/>
      <c r="D143" s="252"/>
      <c r="E143" s="158"/>
      <c r="F143" s="158"/>
    </row>
    <row r="144" spans="3:6">
      <c r="C144" s="252"/>
      <c r="D144" s="252"/>
      <c r="E144" s="158"/>
      <c r="F144" s="158"/>
    </row>
    <row r="145" spans="3:6">
      <c r="C145" s="252"/>
      <c r="D145" s="252"/>
      <c r="E145" s="158"/>
      <c r="F145" s="158"/>
    </row>
    <row r="146" spans="3:6">
      <c r="C146" s="252"/>
      <c r="D146" s="252"/>
      <c r="E146" s="158"/>
      <c r="F146" s="158"/>
    </row>
  </sheetData>
  <sortState ref="A54:AA82">
    <sortCondition ref="D54:D82"/>
    <sortCondition ref="C54:C82"/>
    <sortCondition ref="B54:B82"/>
  </sortState>
  <mergeCells count="75">
    <mergeCell ref="B1:T1"/>
    <mergeCell ref="E2:H2"/>
    <mergeCell ref="I2:L2"/>
    <mergeCell ref="M2:T2"/>
    <mergeCell ref="E3:F3"/>
    <mergeCell ref="G3:H3"/>
    <mergeCell ref="I3:J3"/>
    <mergeCell ref="K3:L3"/>
    <mergeCell ref="M3:N3"/>
    <mergeCell ref="O3:P3"/>
    <mergeCell ref="Q3:R3"/>
    <mergeCell ref="S3:T3"/>
    <mergeCell ref="O52:P52"/>
    <mergeCell ref="Q52:R52"/>
    <mergeCell ref="S52:T52"/>
    <mergeCell ref="B21:T21"/>
    <mergeCell ref="E22:H22"/>
    <mergeCell ref="I22:L22"/>
    <mergeCell ref="M22:T22"/>
    <mergeCell ref="E23:F23"/>
    <mergeCell ref="G23:H23"/>
    <mergeCell ref="I23:J23"/>
    <mergeCell ref="K23:L23"/>
    <mergeCell ref="M23:N23"/>
    <mergeCell ref="O23:P23"/>
    <mergeCell ref="Q23:R23"/>
    <mergeCell ref="S23:T23"/>
    <mergeCell ref="O90:P90"/>
    <mergeCell ref="Q90:R90"/>
    <mergeCell ref="S90:T90"/>
    <mergeCell ref="E113:F113"/>
    <mergeCell ref="G113:H113"/>
    <mergeCell ref="I113:J113"/>
    <mergeCell ref="K113:L113"/>
    <mergeCell ref="M113:N113"/>
    <mergeCell ref="E90:F90"/>
    <mergeCell ref="G90:H90"/>
    <mergeCell ref="I90:J90"/>
    <mergeCell ref="K90:L90"/>
    <mergeCell ref="M90:N90"/>
    <mergeCell ref="O113:P113"/>
    <mergeCell ref="Q113:R113"/>
    <mergeCell ref="S113:T113"/>
    <mergeCell ref="B20:T20"/>
    <mergeCell ref="B49:T49"/>
    <mergeCell ref="B88:T88"/>
    <mergeCell ref="E89:H89"/>
    <mergeCell ref="I89:L89"/>
    <mergeCell ref="M89:T89"/>
    <mergeCell ref="B87:T87"/>
    <mergeCell ref="B50:T50"/>
    <mergeCell ref="E51:H51"/>
    <mergeCell ref="I51:L51"/>
    <mergeCell ref="M51:T51"/>
    <mergeCell ref="E52:F52"/>
    <mergeCell ref="G52:H52"/>
    <mergeCell ref="I52:J52"/>
    <mergeCell ref="K52:L52"/>
    <mergeCell ref="M52:N52"/>
    <mergeCell ref="E114:F114"/>
    <mergeCell ref="G114:H114"/>
    <mergeCell ref="I114:J114"/>
    <mergeCell ref="K114:L114"/>
    <mergeCell ref="M114:N114"/>
    <mergeCell ref="O114:P114"/>
    <mergeCell ref="Q114:R114"/>
    <mergeCell ref="S114:T114"/>
    <mergeCell ref="O115:P115"/>
    <mergeCell ref="Q115:R115"/>
    <mergeCell ref="S115:T115"/>
    <mergeCell ref="E115:F115"/>
    <mergeCell ref="G115:H115"/>
    <mergeCell ref="I115:J115"/>
    <mergeCell ref="K115:L115"/>
    <mergeCell ref="M115:N115"/>
  </mergeCells>
  <conditionalFormatting sqref="I4">
    <cfRule type="containsBlanks" priority="526" stopIfTrue="1">
      <formula>LEN(TRIM(#REF!))=0</formula>
    </cfRule>
    <cfRule type="cellIs" dxfId="1806" priority="527" operator="greaterThanOrEqual">
      <formula>#REF!</formula>
    </cfRule>
    <cfRule type="cellIs" dxfId="1805" priority="528" operator="greaterThanOrEqual">
      <formula>#REF!</formula>
    </cfRule>
  </conditionalFormatting>
  <conditionalFormatting sqref="K4">
    <cfRule type="containsBlanks" priority="523" stopIfTrue="1">
      <formula>LEN(TRIM(#REF!))=0</formula>
    </cfRule>
    <cfRule type="cellIs" dxfId="1804" priority="524" operator="greaterThanOrEqual">
      <formula>#REF!</formula>
    </cfRule>
    <cfRule type="cellIs" dxfId="1803" priority="525" operator="greaterThanOrEqual">
      <formula>#REF!</formula>
    </cfRule>
  </conditionalFormatting>
  <conditionalFormatting sqref="E4">
    <cfRule type="containsBlanks" priority="520" stopIfTrue="1">
      <formula>LEN(TRIM(#REF!))=0</formula>
    </cfRule>
    <cfRule type="cellIs" dxfId="1802" priority="521" operator="greaterThanOrEqual">
      <formula>#REF!</formula>
    </cfRule>
    <cfRule type="cellIs" dxfId="1801" priority="522" operator="greaterThanOrEqual">
      <formula>#REF!</formula>
    </cfRule>
  </conditionalFormatting>
  <conditionalFormatting sqref="Q4">
    <cfRule type="containsBlanks" priority="517" stopIfTrue="1">
      <formula>LEN(TRIM(#REF!))=0</formula>
    </cfRule>
    <cfRule type="cellIs" dxfId="1800" priority="518" operator="greaterThanOrEqual">
      <formula>#REF!</formula>
    </cfRule>
    <cfRule type="cellIs" dxfId="1799" priority="519" operator="greaterThanOrEqual">
      <formula>#REF!</formula>
    </cfRule>
  </conditionalFormatting>
  <conditionalFormatting sqref="S4">
    <cfRule type="containsBlanks" priority="514" stopIfTrue="1">
      <formula>LEN(TRIM(#REF!))=0</formula>
    </cfRule>
    <cfRule type="cellIs" dxfId="1798" priority="515" operator="greaterThanOrEqual">
      <formula>#REF!</formula>
    </cfRule>
    <cfRule type="cellIs" dxfId="1797" priority="516" operator="greaterThanOrEqual">
      <formula>#REF!</formula>
    </cfRule>
  </conditionalFormatting>
  <conditionalFormatting sqref="M4">
    <cfRule type="containsBlanks" priority="511" stopIfTrue="1">
      <formula>LEN(TRIM(#REF!))=0</formula>
    </cfRule>
    <cfRule type="cellIs" dxfId="1796" priority="512" operator="greaterThanOrEqual">
      <formula>#REF!</formula>
    </cfRule>
    <cfRule type="cellIs" dxfId="1795" priority="513" operator="greaterThanOrEqual">
      <formula>#REF!</formula>
    </cfRule>
  </conditionalFormatting>
  <conditionalFormatting sqref="G4">
    <cfRule type="containsBlanks" priority="508" stopIfTrue="1">
      <formula>LEN(TRIM(#REF!))=0</formula>
    </cfRule>
    <cfRule type="cellIs" dxfId="1794" priority="509" operator="greaterThanOrEqual">
      <formula>#REF!</formula>
    </cfRule>
    <cfRule type="cellIs" dxfId="1793" priority="510" operator="greaterThanOrEqual">
      <formula>#REF!</formula>
    </cfRule>
  </conditionalFormatting>
  <conditionalFormatting sqref="O4">
    <cfRule type="containsBlanks" priority="505" stopIfTrue="1">
      <formula>LEN(TRIM(#REF!))=0</formula>
    </cfRule>
    <cfRule type="cellIs" dxfId="1792" priority="506" operator="greaterThanOrEqual">
      <formula>#REF!</formula>
    </cfRule>
    <cfRule type="cellIs" dxfId="1791" priority="507" operator="greaterThanOrEqual">
      <formula>#REF!</formula>
    </cfRule>
  </conditionalFormatting>
  <conditionalFormatting sqref="I24">
    <cfRule type="containsBlanks" priority="502" stopIfTrue="1">
      <formula>LEN(TRIM(#REF!))=0</formula>
    </cfRule>
    <cfRule type="cellIs" dxfId="1790" priority="503" operator="greaterThanOrEqual">
      <formula>#REF!</formula>
    </cfRule>
    <cfRule type="cellIs" dxfId="1789" priority="504" operator="greaterThanOrEqual">
      <formula>#REF!</formula>
    </cfRule>
  </conditionalFormatting>
  <conditionalFormatting sqref="K24">
    <cfRule type="containsBlanks" priority="499" stopIfTrue="1">
      <formula>LEN(TRIM(#REF!))=0</formula>
    </cfRule>
    <cfRule type="cellIs" dxfId="1788" priority="500" operator="greaterThanOrEqual">
      <formula>#REF!</formula>
    </cfRule>
    <cfRule type="cellIs" dxfId="1787" priority="501" operator="greaterThanOrEqual">
      <formula>#REF!</formula>
    </cfRule>
  </conditionalFormatting>
  <conditionalFormatting sqref="E24">
    <cfRule type="containsBlanks" priority="496" stopIfTrue="1">
      <formula>LEN(TRIM(#REF!))=0</formula>
    </cfRule>
    <cfRule type="cellIs" dxfId="1786" priority="497" operator="greaterThanOrEqual">
      <formula>#REF!</formula>
    </cfRule>
    <cfRule type="cellIs" dxfId="1785" priority="498" operator="greaterThanOrEqual">
      <formula>#REF!</formula>
    </cfRule>
  </conditionalFormatting>
  <conditionalFormatting sqref="Q24">
    <cfRule type="containsBlanks" priority="493" stopIfTrue="1">
      <formula>LEN(TRIM(#REF!))=0</formula>
    </cfRule>
    <cfRule type="cellIs" dxfId="1784" priority="494" operator="greaterThanOrEqual">
      <formula>#REF!</formula>
    </cfRule>
    <cfRule type="cellIs" dxfId="1783" priority="495" operator="greaterThanOrEqual">
      <formula>#REF!</formula>
    </cfRule>
  </conditionalFormatting>
  <conditionalFormatting sqref="S24">
    <cfRule type="containsBlanks" priority="490" stopIfTrue="1">
      <formula>LEN(TRIM(#REF!))=0</formula>
    </cfRule>
    <cfRule type="cellIs" dxfId="1782" priority="491" operator="greaterThanOrEqual">
      <formula>#REF!</formula>
    </cfRule>
    <cfRule type="cellIs" dxfId="1781" priority="492" operator="greaterThanOrEqual">
      <formula>#REF!</formula>
    </cfRule>
  </conditionalFormatting>
  <conditionalFormatting sqref="M24">
    <cfRule type="containsBlanks" priority="487" stopIfTrue="1">
      <formula>LEN(TRIM(#REF!))=0</formula>
    </cfRule>
    <cfRule type="cellIs" dxfId="1780" priority="488" operator="greaterThanOrEqual">
      <formula>#REF!</formula>
    </cfRule>
    <cfRule type="cellIs" dxfId="1779" priority="489" operator="greaterThanOrEqual">
      <formula>#REF!</formula>
    </cfRule>
  </conditionalFormatting>
  <conditionalFormatting sqref="G24">
    <cfRule type="containsBlanks" priority="484" stopIfTrue="1">
      <formula>LEN(TRIM(#REF!))=0</formula>
    </cfRule>
    <cfRule type="cellIs" dxfId="1778" priority="485" operator="greaterThanOrEqual">
      <formula>#REF!</formula>
    </cfRule>
    <cfRule type="cellIs" dxfId="1777" priority="486" operator="greaterThanOrEqual">
      <formula>#REF!</formula>
    </cfRule>
  </conditionalFormatting>
  <conditionalFormatting sqref="O24">
    <cfRule type="containsBlanks" priority="481" stopIfTrue="1">
      <formula>LEN(TRIM(#REF!))=0</formula>
    </cfRule>
    <cfRule type="cellIs" dxfId="1776" priority="482" operator="greaterThanOrEqual">
      <formula>#REF!</formula>
    </cfRule>
    <cfRule type="cellIs" dxfId="1775" priority="483" operator="greaterThanOrEqual">
      <formula>#REF!</formula>
    </cfRule>
  </conditionalFormatting>
  <conditionalFormatting sqref="I53">
    <cfRule type="containsBlanks" priority="478" stopIfTrue="1">
      <formula>LEN(TRIM(#REF!))=0</formula>
    </cfRule>
    <cfRule type="cellIs" dxfId="1774" priority="479" operator="greaterThanOrEqual">
      <formula>#REF!</formula>
    </cfRule>
    <cfRule type="cellIs" dxfId="1773" priority="480" operator="greaterThanOrEqual">
      <formula>#REF!</formula>
    </cfRule>
  </conditionalFormatting>
  <conditionalFormatting sqref="K53">
    <cfRule type="containsBlanks" priority="475" stopIfTrue="1">
      <formula>LEN(TRIM(#REF!))=0</formula>
    </cfRule>
    <cfRule type="cellIs" dxfId="1772" priority="476" operator="greaterThanOrEqual">
      <formula>#REF!</formula>
    </cfRule>
    <cfRule type="cellIs" dxfId="1771" priority="477" operator="greaterThanOrEqual">
      <formula>#REF!</formula>
    </cfRule>
  </conditionalFormatting>
  <conditionalFormatting sqref="E53">
    <cfRule type="containsBlanks" priority="472" stopIfTrue="1">
      <formula>LEN(TRIM(#REF!))=0</formula>
    </cfRule>
    <cfRule type="cellIs" dxfId="1770" priority="473" operator="greaterThanOrEqual">
      <formula>#REF!</formula>
    </cfRule>
    <cfRule type="cellIs" dxfId="1769" priority="474" operator="greaterThanOrEqual">
      <formula>#REF!</formula>
    </cfRule>
  </conditionalFormatting>
  <conditionalFormatting sqref="Q53">
    <cfRule type="containsBlanks" priority="469" stopIfTrue="1">
      <formula>LEN(TRIM(#REF!))=0</formula>
    </cfRule>
    <cfRule type="cellIs" dxfId="1768" priority="470" operator="greaterThanOrEqual">
      <formula>#REF!</formula>
    </cfRule>
    <cfRule type="cellIs" dxfId="1767" priority="471" operator="greaterThanOrEqual">
      <formula>#REF!</formula>
    </cfRule>
  </conditionalFormatting>
  <conditionalFormatting sqref="S53">
    <cfRule type="containsBlanks" priority="466" stopIfTrue="1">
      <formula>LEN(TRIM(#REF!))=0</formula>
    </cfRule>
    <cfRule type="cellIs" dxfId="1766" priority="467" operator="greaterThanOrEqual">
      <formula>#REF!</formula>
    </cfRule>
    <cfRule type="cellIs" dxfId="1765" priority="468" operator="greaterThanOrEqual">
      <formula>#REF!</formula>
    </cfRule>
  </conditionalFormatting>
  <conditionalFormatting sqref="M53">
    <cfRule type="containsBlanks" priority="463" stopIfTrue="1">
      <formula>LEN(TRIM(#REF!))=0</formula>
    </cfRule>
    <cfRule type="cellIs" dxfId="1764" priority="464" operator="greaterThanOrEqual">
      <formula>#REF!</formula>
    </cfRule>
    <cfRule type="cellIs" dxfId="1763" priority="465" operator="greaterThanOrEqual">
      <formula>#REF!</formula>
    </cfRule>
  </conditionalFormatting>
  <conditionalFormatting sqref="G53">
    <cfRule type="containsBlanks" priority="460" stopIfTrue="1">
      <formula>LEN(TRIM(#REF!))=0</formula>
    </cfRule>
    <cfRule type="cellIs" dxfId="1762" priority="461" operator="greaterThanOrEqual">
      <formula>#REF!</formula>
    </cfRule>
    <cfRule type="cellIs" dxfId="1761" priority="462" operator="greaterThanOrEqual">
      <formula>#REF!</formula>
    </cfRule>
  </conditionalFormatting>
  <conditionalFormatting sqref="O53">
    <cfRule type="containsBlanks" priority="457" stopIfTrue="1">
      <formula>LEN(TRIM(#REF!))=0</formula>
    </cfRule>
    <cfRule type="cellIs" dxfId="1760" priority="458" operator="greaterThanOrEqual">
      <formula>#REF!</formula>
    </cfRule>
    <cfRule type="cellIs" dxfId="1759" priority="459" operator="greaterThanOrEqual">
      <formula>#REF!</formula>
    </cfRule>
  </conditionalFormatting>
  <conditionalFormatting sqref="I106 I91 I96 I101">
    <cfRule type="containsBlanks" priority="430" stopIfTrue="1">
      <formula>LEN(TRIM(#REF!))=0</formula>
    </cfRule>
    <cfRule type="cellIs" dxfId="1758" priority="431" operator="greaterThanOrEqual">
      <formula>#REF!</formula>
    </cfRule>
    <cfRule type="cellIs" dxfId="1757" priority="432" operator="greaterThanOrEqual">
      <formula>#REF!</formula>
    </cfRule>
  </conditionalFormatting>
  <conditionalFormatting sqref="K106 K91 K96 K101">
    <cfRule type="containsBlanks" priority="427" stopIfTrue="1">
      <formula>LEN(TRIM(#REF!))=0</formula>
    </cfRule>
    <cfRule type="cellIs" dxfId="1756" priority="428" operator="greaterThanOrEqual">
      <formula>#REF!</formula>
    </cfRule>
    <cfRule type="cellIs" dxfId="1755" priority="429" operator="greaterThanOrEqual">
      <formula>#REF!</formula>
    </cfRule>
  </conditionalFormatting>
  <conditionalFormatting sqref="E106 E91 E96 E101">
    <cfRule type="containsBlanks" priority="424" stopIfTrue="1">
      <formula>LEN(TRIM(#REF!))=0</formula>
    </cfRule>
    <cfRule type="cellIs" dxfId="1754" priority="425" operator="greaterThanOrEqual">
      <formula>#REF!</formula>
    </cfRule>
    <cfRule type="cellIs" dxfId="1753" priority="426" operator="greaterThanOrEqual">
      <formula>#REF!</formula>
    </cfRule>
  </conditionalFormatting>
  <conditionalFormatting sqref="Q106 Q91 Q96 Q101">
    <cfRule type="containsBlanks" priority="421" stopIfTrue="1">
      <formula>LEN(TRIM(#REF!))=0</formula>
    </cfRule>
    <cfRule type="cellIs" dxfId="1752" priority="422" operator="greaterThanOrEqual">
      <formula>#REF!</formula>
    </cfRule>
    <cfRule type="cellIs" dxfId="1751" priority="423" operator="greaterThanOrEqual">
      <formula>#REF!</formula>
    </cfRule>
  </conditionalFormatting>
  <conditionalFormatting sqref="S106 S91 S96 S101">
    <cfRule type="containsBlanks" priority="418" stopIfTrue="1">
      <formula>LEN(TRIM(#REF!))=0</formula>
    </cfRule>
    <cfRule type="cellIs" dxfId="1750" priority="419" operator="greaterThanOrEqual">
      <formula>#REF!</formula>
    </cfRule>
    <cfRule type="cellIs" dxfId="1749" priority="420" operator="greaterThanOrEqual">
      <formula>#REF!</formula>
    </cfRule>
  </conditionalFormatting>
  <conditionalFormatting sqref="M106 M91 M96 M101">
    <cfRule type="containsBlanks" priority="415" stopIfTrue="1">
      <formula>LEN(TRIM(#REF!))=0</formula>
    </cfRule>
    <cfRule type="cellIs" dxfId="1748" priority="416" operator="greaterThanOrEqual">
      <formula>#REF!</formula>
    </cfRule>
    <cfRule type="cellIs" dxfId="1747" priority="417" operator="greaterThanOrEqual">
      <formula>#REF!</formula>
    </cfRule>
  </conditionalFormatting>
  <conditionalFormatting sqref="G106 G91 G96 G101">
    <cfRule type="containsBlanks" priority="412" stopIfTrue="1">
      <formula>LEN(TRIM(#REF!))=0</formula>
    </cfRule>
    <cfRule type="cellIs" dxfId="1746" priority="413" operator="greaterThanOrEqual">
      <formula>#REF!</formula>
    </cfRule>
    <cfRule type="cellIs" dxfId="1745" priority="414" operator="greaterThanOrEqual">
      <formula>#REF!</formula>
    </cfRule>
  </conditionalFormatting>
  <conditionalFormatting sqref="O106 O91 O96 O101">
    <cfRule type="containsBlanks" priority="409" stopIfTrue="1">
      <formula>LEN(TRIM(#REF!))=0</formula>
    </cfRule>
    <cfRule type="cellIs" dxfId="1744" priority="410" operator="greaterThanOrEqual">
      <formula>#REF!</formula>
    </cfRule>
    <cfRule type="cellIs" dxfId="1743" priority="411" operator="greaterThanOrEqual">
      <formula>#REF!</formula>
    </cfRule>
  </conditionalFormatting>
  <conditionalFormatting sqref="E54:E82">
    <cfRule type="containsBlanks" priority="118" stopIfTrue="1">
      <formula>LEN(TRIM(E54))=0</formula>
    </cfRule>
    <cfRule type="top10" dxfId="1742" priority="119" stopIfTrue="1" percent="1" rank="25"/>
    <cfRule type="top10" dxfId="1741" priority="120" percent="1" rank="50"/>
  </conditionalFormatting>
  <conditionalFormatting sqref="F54:F82">
    <cfRule type="containsText" priority="116" stopIfTrue="1" operator="containsText" text="AA">
      <formula>NOT(ISERROR(SEARCH("AA",F54)))</formula>
    </cfRule>
    <cfRule type="containsText" dxfId="1740" priority="117" operator="containsText" text="A">
      <formula>NOT(ISERROR(SEARCH("A",F54)))</formula>
    </cfRule>
  </conditionalFormatting>
  <conditionalFormatting sqref="G54:G82">
    <cfRule type="containsBlanks" priority="113" stopIfTrue="1">
      <formula>LEN(TRIM(G54))=0</formula>
    </cfRule>
    <cfRule type="top10" dxfId="1739" priority="114" stopIfTrue="1" percent="1" rank="25"/>
    <cfRule type="top10" dxfId="1738" priority="115" percent="1" rank="50"/>
  </conditionalFormatting>
  <conditionalFormatting sqref="H54:H82">
    <cfRule type="containsText" priority="111" stopIfTrue="1" operator="containsText" text="AA">
      <formula>NOT(ISERROR(SEARCH("AA",H54)))</formula>
    </cfRule>
    <cfRule type="containsText" dxfId="1737" priority="112" operator="containsText" text="A">
      <formula>NOT(ISERROR(SEARCH("A",H54)))</formula>
    </cfRule>
  </conditionalFormatting>
  <conditionalFormatting sqref="I54:I82">
    <cfRule type="containsBlanks" priority="108" stopIfTrue="1">
      <formula>LEN(TRIM(I54))=0</formula>
    </cfRule>
    <cfRule type="top10" dxfId="1736" priority="109" stopIfTrue="1" percent="1" rank="25"/>
    <cfRule type="top10" dxfId="1735" priority="110" percent="1" rank="50"/>
  </conditionalFormatting>
  <conditionalFormatting sqref="J54:J82">
    <cfRule type="containsText" priority="106" stopIfTrue="1" operator="containsText" text="AA">
      <formula>NOT(ISERROR(SEARCH("AA",J54)))</formula>
    </cfRule>
    <cfRule type="containsText" dxfId="1734" priority="107" operator="containsText" text="A">
      <formula>NOT(ISERROR(SEARCH("A",J54)))</formula>
    </cfRule>
  </conditionalFormatting>
  <conditionalFormatting sqref="K54:K82">
    <cfRule type="containsBlanks" priority="103" stopIfTrue="1">
      <formula>LEN(TRIM(K54))=0</formula>
    </cfRule>
    <cfRule type="top10" dxfId="1733" priority="104" stopIfTrue="1" percent="1" rank="25"/>
    <cfRule type="top10" dxfId="1732" priority="105" percent="1" rank="50"/>
  </conditionalFormatting>
  <conditionalFormatting sqref="L54:L82">
    <cfRule type="containsText" priority="101" stopIfTrue="1" operator="containsText" text="AA">
      <formula>NOT(ISERROR(SEARCH("AA",L54)))</formula>
    </cfRule>
    <cfRule type="containsText" dxfId="1731" priority="102" operator="containsText" text="A">
      <formula>NOT(ISERROR(SEARCH("A",L54)))</formula>
    </cfRule>
  </conditionalFormatting>
  <conditionalFormatting sqref="M54:M82">
    <cfRule type="containsBlanks" priority="98" stopIfTrue="1">
      <formula>LEN(TRIM(M54))=0</formula>
    </cfRule>
    <cfRule type="top10" dxfId="1730" priority="99" stopIfTrue="1" percent="1" rank="25"/>
    <cfRule type="top10" dxfId="1729" priority="100" percent="1" rank="50"/>
  </conditionalFormatting>
  <conditionalFormatting sqref="N54:N82">
    <cfRule type="containsText" priority="96" stopIfTrue="1" operator="containsText" text="AA">
      <formula>NOT(ISERROR(SEARCH("AA",N54)))</formula>
    </cfRule>
    <cfRule type="containsText" dxfId="1728" priority="97" operator="containsText" text="A">
      <formula>NOT(ISERROR(SEARCH("A",N54)))</formula>
    </cfRule>
  </conditionalFormatting>
  <conditionalFormatting sqref="O54:O82">
    <cfRule type="containsBlanks" priority="93" stopIfTrue="1">
      <formula>LEN(TRIM(O54))=0</formula>
    </cfRule>
    <cfRule type="top10" dxfId="1727" priority="94" stopIfTrue="1" percent="1" rank="25"/>
    <cfRule type="top10" dxfId="1726" priority="95" percent="1" rank="50"/>
  </conditionalFormatting>
  <conditionalFormatting sqref="P54:P82">
    <cfRule type="containsText" priority="91" stopIfTrue="1" operator="containsText" text="AA">
      <formula>NOT(ISERROR(SEARCH("AA",P54)))</formula>
    </cfRule>
    <cfRule type="containsText" dxfId="1725" priority="92" operator="containsText" text="A">
      <formula>NOT(ISERROR(SEARCH("A",P54)))</formula>
    </cfRule>
  </conditionalFormatting>
  <conditionalFormatting sqref="Q54:Q82">
    <cfRule type="containsBlanks" priority="88" stopIfTrue="1">
      <formula>LEN(TRIM(Q54))=0</formula>
    </cfRule>
    <cfRule type="top10" dxfId="1724" priority="89" stopIfTrue="1" percent="1" rank="25"/>
    <cfRule type="top10" dxfId="1723" priority="90" percent="1" rank="50"/>
  </conditionalFormatting>
  <conditionalFormatting sqref="R54:R82">
    <cfRule type="containsText" priority="86" stopIfTrue="1" operator="containsText" text="AA">
      <formula>NOT(ISERROR(SEARCH("AA",R54)))</formula>
    </cfRule>
    <cfRule type="containsText" dxfId="1722" priority="87" operator="containsText" text="A">
      <formula>NOT(ISERROR(SEARCH("A",R54)))</formula>
    </cfRule>
  </conditionalFormatting>
  <conditionalFormatting sqref="S54:S82">
    <cfRule type="containsBlanks" priority="83" stopIfTrue="1">
      <formula>LEN(TRIM(S54))=0</formula>
    </cfRule>
    <cfRule type="top10" dxfId="1721" priority="84" stopIfTrue="1" percent="1" rank="25"/>
    <cfRule type="top10" dxfId="1720" priority="85" percent="1" rank="50"/>
  </conditionalFormatting>
  <conditionalFormatting sqref="T54:T82">
    <cfRule type="containsText" priority="81" stopIfTrue="1" operator="containsText" text="AA">
      <formula>NOT(ISERROR(SEARCH("AA",T54)))</formula>
    </cfRule>
    <cfRule type="containsText" dxfId="1719" priority="82" operator="containsText" text="A">
      <formula>NOT(ISERROR(SEARCH("A",T54)))</formula>
    </cfRule>
  </conditionalFormatting>
  <conditionalFormatting sqref="E25:E44">
    <cfRule type="containsBlanks" priority="78" stopIfTrue="1">
      <formula>LEN(TRIM(E25))=0</formula>
    </cfRule>
    <cfRule type="top10" dxfId="1718" priority="79" stopIfTrue="1" percent="1" rank="25"/>
    <cfRule type="top10" dxfId="1717" priority="80" percent="1" rank="50"/>
  </conditionalFormatting>
  <conditionalFormatting sqref="F25:F44">
    <cfRule type="containsText" priority="76" stopIfTrue="1" operator="containsText" text="AA">
      <formula>NOT(ISERROR(SEARCH("AA",F25)))</formula>
    </cfRule>
    <cfRule type="containsText" dxfId="1716" priority="77" operator="containsText" text="A">
      <formula>NOT(ISERROR(SEARCH("A",F25)))</formula>
    </cfRule>
  </conditionalFormatting>
  <conditionalFormatting sqref="G25:G44">
    <cfRule type="containsBlanks" priority="73" stopIfTrue="1">
      <formula>LEN(TRIM(G25))=0</formula>
    </cfRule>
    <cfRule type="top10" dxfId="1715" priority="74" stopIfTrue="1" percent="1" rank="25"/>
    <cfRule type="top10" dxfId="1714" priority="75" percent="1" rank="50"/>
  </conditionalFormatting>
  <conditionalFormatting sqref="H25:H44">
    <cfRule type="containsText" priority="71" stopIfTrue="1" operator="containsText" text="AA">
      <formula>NOT(ISERROR(SEARCH("AA",H25)))</formula>
    </cfRule>
    <cfRule type="containsText" dxfId="1713" priority="72" operator="containsText" text="A">
      <formula>NOT(ISERROR(SEARCH("A",H25)))</formula>
    </cfRule>
  </conditionalFormatting>
  <conditionalFormatting sqref="I25:I44">
    <cfRule type="containsBlanks" priority="68" stopIfTrue="1">
      <formula>LEN(TRIM(I25))=0</formula>
    </cfRule>
    <cfRule type="top10" dxfId="1712" priority="69" stopIfTrue="1" percent="1" rank="25"/>
    <cfRule type="top10" dxfId="1711" priority="70" percent="1" rank="50"/>
  </conditionalFormatting>
  <conditionalFormatting sqref="J25:J44">
    <cfRule type="containsText" priority="66" stopIfTrue="1" operator="containsText" text="AA">
      <formula>NOT(ISERROR(SEARCH("AA",J25)))</formula>
    </cfRule>
    <cfRule type="containsText" dxfId="1710" priority="67" operator="containsText" text="A">
      <formula>NOT(ISERROR(SEARCH("A",J25)))</formula>
    </cfRule>
  </conditionalFormatting>
  <conditionalFormatting sqref="K25:K44">
    <cfRule type="containsBlanks" priority="63" stopIfTrue="1">
      <formula>LEN(TRIM(K25))=0</formula>
    </cfRule>
    <cfRule type="top10" dxfId="1709" priority="64" stopIfTrue="1" percent="1" rank="25"/>
    <cfRule type="top10" dxfId="1708" priority="65" percent="1" rank="50"/>
  </conditionalFormatting>
  <conditionalFormatting sqref="L25:L44">
    <cfRule type="containsText" priority="61" stopIfTrue="1" operator="containsText" text="AA">
      <formula>NOT(ISERROR(SEARCH("AA",L25)))</formula>
    </cfRule>
    <cfRule type="containsText" dxfId="1707" priority="62" operator="containsText" text="A">
      <formula>NOT(ISERROR(SEARCH("A",L25)))</formula>
    </cfRule>
  </conditionalFormatting>
  <conditionalFormatting sqref="M25:M44">
    <cfRule type="containsBlanks" priority="58" stopIfTrue="1">
      <formula>LEN(TRIM(M25))=0</formula>
    </cfRule>
    <cfRule type="top10" dxfId="1706" priority="59" stopIfTrue="1" percent="1" rank="25"/>
    <cfRule type="top10" dxfId="1705" priority="60" percent="1" rank="50"/>
  </conditionalFormatting>
  <conditionalFormatting sqref="N25:N44">
    <cfRule type="containsText" priority="56" stopIfTrue="1" operator="containsText" text="AA">
      <formula>NOT(ISERROR(SEARCH("AA",N25)))</formula>
    </cfRule>
    <cfRule type="containsText" dxfId="1704" priority="57" operator="containsText" text="A">
      <formula>NOT(ISERROR(SEARCH("A",N25)))</formula>
    </cfRule>
  </conditionalFormatting>
  <conditionalFormatting sqref="O25:O44">
    <cfRule type="containsBlanks" priority="53" stopIfTrue="1">
      <formula>LEN(TRIM(O25))=0</formula>
    </cfRule>
    <cfRule type="top10" dxfId="1703" priority="54" stopIfTrue="1" percent="1" rank="25"/>
    <cfRule type="top10" dxfId="1702" priority="55" percent="1" rank="50"/>
  </conditionalFormatting>
  <conditionalFormatting sqref="P25:P44">
    <cfRule type="containsText" priority="51" stopIfTrue="1" operator="containsText" text="AA">
      <formula>NOT(ISERROR(SEARCH("AA",P25)))</formula>
    </cfRule>
    <cfRule type="containsText" dxfId="1701" priority="52" operator="containsText" text="A">
      <formula>NOT(ISERROR(SEARCH("A",P25)))</formula>
    </cfRule>
  </conditionalFormatting>
  <conditionalFormatting sqref="Q25:Q44">
    <cfRule type="containsBlanks" priority="48" stopIfTrue="1">
      <formula>LEN(TRIM(Q25))=0</formula>
    </cfRule>
    <cfRule type="top10" dxfId="1700" priority="49" stopIfTrue="1" percent="1" rank="25"/>
    <cfRule type="top10" dxfId="1699" priority="50" percent="1" rank="50"/>
  </conditionalFormatting>
  <conditionalFormatting sqref="R25:R44">
    <cfRule type="containsText" priority="46" stopIfTrue="1" operator="containsText" text="AA">
      <formula>NOT(ISERROR(SEARCH("AA",R25)))</formula>
    </cfRule>
    <cfRule type="containsText" dxfId="1698" priority="47" operator="containsText" text="A">
      <formula>NOT(ISERROR(SEARCH("A",R25)))</formula>
    </cfRule>
  </conditionalFormatting>
  <conditionalFormatting sqref="S25:S44">
    <cfRule type="containsBlanks" priority="43" stopIfTrue="1">
      <formula>LEN(TRIM(S25))=0</formula>
    </cfRule>
    <cfRule type="top10" dxfId="1697" priority="44" stopIfTrue="1" percent="1" rank="25"/>
    <cfRule type="top10" dxfId="1696" priority="45" percent="1" rank="50"/>
  </conditionalFormatting>
  <conditionalFormatting sqref="T25:T44">
    <cfRule type="containsText" priority="41" stopIfTrue="1" operator="containsText" text="AA">
      <formula>NOT(ISERROR(SEARCH("AA",T25)))</formula>
    </cfRule>
    <cfRule type="containsText" dxfId="1695" priority="42" operator="containsText" text="A">
      <formula>NOT(ISERROR(SEARCH("A",T25)))</formula>
    </cfRule>
  </conditionalFormatting>
  <conditionalFormatting sqref="T5:T15">
    <cfRule type="containsText" priority="1" stopIfTrue="1" operator="containsText" text="AA">
      <formula>NOT(ISERROR(SEARCH("AA",T5)))</formula>
    </cfRule>
    <cfRule type="containsText" dxfId="1694" priority="2" operator="containsText" text="A">
      <formula>NOT(ISERROR(SEARCH("A",T5)))</formula>
    </cfRule>
  </conditionalFormatting>
  <conditionalFormatting sqref="E5:E15">
    <cfRule type="containsBlanks" priority="38" stopIfTrue="1">
      <formula>LEN(TRIM(E5))=0</formula>
    </cfRule>
    <cfRule type="top10" dxfId="1693" priority="39" stopIfTrue="1" percent="1" rank="25"/>
    <cfRule type="top10" dxfId="1692" priority="40" percent="1" rank="50"/>
  </conditionalFormatting>
  <conditionalFormatting sqref="F5:F15">
    <cfRule type="containsText" priority="36" stopIfTrue="1" operator="containsText" text="AA">
      <formula>NOT(ISERROR(SEARCH("AA",F5)))</formula>
    </cfRule>
    <cfRule type="containsText" dxfId="1691" priority="37" operator="containsText" text="A">
      <formula>NOT(ISERROR(SEARCH("A",F5)))</formula>
    </cfRule>
  </conditionalFormatting>
  <conditionalFormatting sqref="G5:G15">
    <cfRule type="containsBlanks" priority="33" stopIfTrue="1">
      <formula>LEN(TRIM(G5))=0</formula>
    </cfRule>
    <cfRule type="top10" dxfId="1690" priority="34" stopIfTrue="1" percent="1" rank="25"/>
    <cfRule type="top10" dxfId="1689" priority="35" percent="1" rank="50"/>
  </conditionalFormatting>
  <conditionalFormatting sqref="H5:H15">
    <cfRule type="containsText" priority="31" stopIfTrue="1" operator="containsText" text="AA">
      <formula>NOT(ISERROR(SEARCH("AA",H5)))</formula>
    </cfRule>
    <cfRule type="containsText" dxfId="1688" priority="32" operator="containsText" text="A">
      <formula>NOT(ISERROR(SEARCH("A",H5)))</formula>
    </cfRule>
  </conditionalFormatting>
  <conditionalFormatting sqref="I5:I15">
    <cfRule type="containsBlanks" priority="28" stopIfTrue="1">
      <formula>LEN(TRIM(I5))=0</formula>
    </cfRule>
    <cfRule type="top10" dxfId="1687" priority="29" stopIfTrue="1" percent="1" rank="25"/>
    <cfRule type="top10" dxfId="1686" priority="30" percent="1" rank="50"/>
  </conditionalFormatting>
  <conditionalFormatting sqref="J5:J15">
    <cfRule type="containsText" priority="26" stopIfTrue="1" operator="containsText" text="AA">
      <formula>NOT(ISERROR(SEARCH("AA",J5)))</formula>
    </cfRule>
    <cfRule type="containsText" dxfId="1685" priority="27" operator="containsText" text="A">
      <formula>NOT(ISERROR(SEARCH("A",J5)))</formula>
    </cfRule>
  </conditionalFormatting>
  <conditionalFormatting sqref="K5:K15">
    <cfRule type="containsBlanks" priority="23" stopIfTrue="1">
      <formula>LEN(TRIM(K5))=0</formula>
    </cfRule>
    <cfRule type="top10" dxfId="1684" priority="24" stopIfTrue="1" percent="1" rank="25"/>
    <cfRule type="top10" dxfId="1683" priority="25" percent="1" rank="50"/>
  </conditionalFormatting>
  <conditionalFormatting sqref="L5:L15">
    <cfRule type="containsText" priority="21" stopIfTrue="1" operator="containsText" text="AA">
      <formula>NOT(ISERROR(SEARCH("AA",L5)))</formula>
    </cfRule>
    <cfRule type="containsText" dxfId="1682" priority="22" operator="containsText" text="A">
      <formula>NOT(ISERROR(SEARCH("A",L5)))</formula>
    </cfRule>
  </conditionalFormatting>
  <conditionalFormatting sqref="M5:M15">
    <cfRule type="containsBlanks" priority="18" stopIfTrue="1">
      <formula>LEN(TRIM(M5))=0</formula>
    </cfRule>
    <cfRule type="top10" dxfId="1681" priority="19" stopIfTrue="1" percent="1" rank="25"/>
    <cfRule type="top10" dxfId="1680" priority="20" percent="1" rank="50"/>
  </conditionalFormatting>
  <conditionalFormatting sqref="N5:N15">
    <cfRule type="containsText" priority="16" stopIfTrue="1" operator="containsText" text="AA">
      <formula>NOT(ISERROR(SEARCH("AA",N5)))</formula>
    </cfRule>
    <cfRule type="containsText" dxfId="1679" priority="17" operator="containsText" text="A">
      <formula>NOT(ISERROR(SEARCH("A",N5)))</formula>
    </cfRule>
  </conditionalFormatting>
  <conditionalFormatting sqref="O5:O15">
    <cfRule type="containsBlanks" priority="13" stopIfTrue="1">
      <formula>LEN(TRIM(O5))=0</formula>
    </cfRule>
    <cfRule type="top10" dxfId="1678" priority="14" stopIfTrue="1" percent="1" rank="25"/>
    <cfRule type="top10" dxfId="1677" priority="15" percent="1" rank="50"/>
  </conditionalFormatting>
  <conditionalFormatting sqref="P5:P15">
    <cfRule type="containsText" priority="11" stopIfTrue="1" operator="containsText" text="AA">
      <formula>NOT(ISERROR(SEARCH("AA",P5)))</formula>
    </cfRule>
    <cfRule type="containsText" dxfId="1676" priority="12" operator="containsText" text="A">
      <formula>NOT(ISERROR(SEARCH("A",P5)))</formula>
    </cfRule>
  </conditionalFormatting>
  <conditionalFormatting sqref="Q5:Q15">
    <cfRule type="containsBlanks" priority="8" stopIfTrue="1">
      <formula>LEN(TRIM(Q5))=0</formula>
    </cfRule>
    <cfRule type="top10" dxfId="1675" priority="9" stopIfTrue="1" percent="1" rank="25"/>
    <cfRule type="top10" dxfId="1674" priority="10" percent="1" rank="50"/>
  </conditionalFormatting>
  <conditionalFormatting sqref="R5:R15">
    <cfRule type="containsText" priority="6" stopIfTrue="1" operator="containsText" text="AA">
      <formula>NOT(ISERROR(SEARCH("AA",R5)))</formula>
    </cfRule>
    <cfRule type="containsText" dxfId="1673" priority="7" operator="containsText" text="A">
      <formula>NOT(ISERROR(SEARCH("A",R5)))</formula>
    </cfRule>
  </conditionalFormatting>
  <conditionalFormatting sqref="S5:S15">
    <cfRule type="containsBlanks" priority="3" stopIfTrue="1">
      <formula>LEN(TRIM(S5))=0</formula>
    </cfRule>
    <cfRule type="top10" dxfId="1672" priority="4" stopIfTrue="1" percent="1" rank="25"/>
    <cfRule type="top10" dxfId="1671" priority="5" percent="1" rank="50"/>
  </conditionalFormatting>
  <pageMargins left="0.5" right="0.5" top="0.5" bottom="0.5" header="0.3" footer="0.3"/>
  <pageSetup scale="90" fitToWidth="0" fitToHeight="0" orientation="landscape" horizontalDpi="4294967293" verticalDpi="1200" r:id="rId1"/>
  <rowBreaks count="3" manualBreakCount="3">
    <brk id="20" max="19" man="1"/>
    <brk id="49" max="19" man="1"/>
    <brk id="87"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9BDD1-2114-4769-8DE2-8B20EF180316}">
  <sheetPr codeName="Sheet6"/>
  <dimension ref="A1:AF144"/>
  <sheetViews>
    <sheetView topLeftCell="B1" zoomScaleNormal="100" workbookViewId="0">
      <pane ySplit="3" topLeftCell="A4" activePane="bottomLeft" state="frozen"/>
      <selection activeCell="A5" sqref="A5:X64"/>
      <selection pane="bottomLeft" activeCell="B1" sqref="B1:T1"/>
    </sheetView>
  </sheetViews>
  <sheetFormatPr defaultColWidth="9.5546875" defaultRowHeight="13.2"/>
  <cols>
    <col min="1" max="1" width="9.5546875" style="27" hidden="1" customWidth="1"/>
    <col min="2" max="2" width="15.77734375" style="37" customWidth="1"/>
    <col min="3" max="3" width="15.77734375" style="6" customWidth="1"/>
    <col min="4" max="4" width="9.21875" style="22" customWidth="1"/>
    <col min="5" max="8" width="5.77734375" style="31" customWidth="1"/>
    <col min="9" max="19" width="5.77734375" style="5" customWidth="1"/>
    <col min="20" max="20" width="5.77734375" style="24" customWidth="1"/>
    <col min="21" max="16384" width="9.5546875" style="27"/>
  </cols>
  <sheetData>
    <row r="1" spans="1:24" ht="30" customHeight="1" thickBot="1">
      <c r="B1" s="493" t="s">
        <v>517</v>
      </c>
      <c r="C1" s="493"/>
      <c r="D1" s="493"/>
      <c r="E1" s="493"/>
      <c r="F1" s="493"/>
      <c r="G1" s="493"/>
      <c r="H1" s="493"/>
      <c r="I1" s="493"/>
      <c r="J1" s="493"/>
      <c r="K1" s="493"/>
      <c r="L1" s="493"/>
      <c r="M1" s="493"/>
      <c r="N1" s="493"/>
      <c r="O1" s="493"/>
      <c r="P1" s="493"/>
      <c r="Q1" s="493"/>
      <c r="R1" s="493"/>
      <c r="S1" s="493"/>
      <c r="T1" s="493"/>
    </row>
    <row r="2" spans="1:24" s="163" customFormat="1" ht="28.05" customHeight="1">
      <c r="B2" s="1" t="s">
        <v>0</v>
      </c>
      <c r="C2" s="160" t="s">
        <v>505</v>
      </c>
      <c r="D2" s="160" t="s">
        <v>21</v>
      </c>
      <c r="E2" s="477" t="s">
        <v>595</v>
      </c>
      <c r="F2" s="478"/>
      <c r="G2" s="478"/>
      <c r="H2" s="478"/>
      <c r="I2" s="477" t="s">
        <v>592</v>
      </c>
      <c r="J2" s="478"/>
      <c r="K2" s="478"/>
      <c r="L2" s="478"/>
      <c r="M2" s="477" t="s">
        <v>593</v>
      </c>
      <c r="N2" s="478"/>
      <c r="O2" s="478"/>
      <c r="P2" s="478"/>
      <c r="Q2" s="478"/>
      <c r="R2" s="478"/>
      <c r="S2" s="478"/>
      <c r="T2" s="479"/>
    </row>
    <row r="3" spans="1:24" s="163" customFormat="1" ht="20.100000000000001" customHeight="1" thickBot="1">
      <c r="B3" s="2"/>
      <c r="C3" s="161"/>
      <c r="D3" s="161"/>
      <c r="E3" s="480" t="s">
        <v>269</v>
      </c>
      <c r="F3" s="481"/>
      <c r="G3" s="482" t="s">
        <v>81</v>
      </c>
      <c r="H3" s="481"/>
      <c r="I3" s="483" t="s">
        <v>83</v>
      </c>
      <c r="J3" s="481"/>
      <c r="K3" s="481" t="s">
        <v>84</v>
      </c>
      <c r="L3" s="481"/>
      <c r="M3" s="483" t="s">
        <v>83</v>
      </c>
      <c r="N3" s="481"/>
      <c r="O3" s="481" t="s">
        <v>84</v>
      </c>
      <c r="P3" s="481"/>
      <c r="Q3" s="481" t="s">
        <v>85</v>
      </c>
      <c r="R3" s="481"/>
      <c r="S3" s="481" t="s">
        <v>81</v>
      </c>
      <c r="T3" s="484"/>
    </row>
    <row r="4" spans="1:24" s="49" customFormat="1">
      <c r="B4" s="387" t="s">
        <v>447</v>
      </c>
      <c r="C4" s="402"/>
      <c r="D4" s="402"/>
      <c r="E4" s="145"/>
      <c r="F4" s="97"/>
      <c r="G4" s="145"/>
      <c r="H4" s="97"/>
      <c r="I4" s="146"/>
      <c r="J4" s="98"/>
      <c r="K4" s="146"/>
      <c r="L4" s="98"/>
      <c r="M4" s="146"/>
      <c r="N4" s="98"/>
      <c r="O4" s="146"/>
      <c r="P4" s="98"/>
      <c r="Q4" s="146"/>
      <c r="R4" s="98"/>
      <c r="S4" s="146"/>
      <c r="T4" s="193"/>
    </row>
    <row r="5" spans="1:24">
      <c r="A5" s="3" t="s">
        <v>322</v>
      </c>
      <c r="B5" s="339" t="str">
        <f t="shared" ref="B5:B15" si="0">VLOOKUP(A5,VL_CCVT,4,FALSE)</f>
        <v>Impact</v>
      </c>
      <c r="C5" s="164" t="str">
        <f t="shared" ref="C5:C15" si="1">VLOOKUP(A5,VL_CCVT,3,FALSE)</f>
        <v>Collards</v>
      </c>
      <c r="D5" s="165" t="str">
        <f t="shared" ref="D5:D15" si="2">VLOOKUP(A5,VL_CCVT,2,FALSE)</f>
        <v>Brassica</v>
      </c>
      <c r="E5" s="258">
        <v>9.2192000529109058E-2</v>
      </c>
      <c r="F5" s="169" t="s">
        <v>118</v>
      </c>
      <c r="G5" s="258">
        <v>0.19462755667256584</v>
      </c>
      <c r="H5" s="169" t="s">
        <v>255</v>
      </c>
      <c r="I5" s="260">
        <v>3.4483000000000001</v>
      </c>
      <c r="J5" s="169" t="s">
        <v>406</v>
      </c>
      <c r="K5" s="260">
        <v>10.598333333333581</v>
      </c>
      <c r="L5" s="169" t="s">
        <v>159</v>
      </c>
      <c r="M5" s="260">
        <v>1.0666666666666658</v>
      </c>
      <c r="N5" s="169" t="s">
        <v>354</v>
      </c>
      <c r="O5" s="260">
        <v>1.9999999999999998</v>
      </c>
      <c r="P5" s="169" t="s">
        <v>217</v>
      </c>
      <c r="Q5" s="260">
        <v>2.6666666666666661</v>
      </c>
      <c r="R5" s="169" t="s">
        <v>252</v>
      </c>
      <c r="S5" s="260">
        <v>1.6666666666666643</v>
      </c>
      <c r="T5" s="169" t="s">
        <v>230</v>
      </c>
      <c r="W5" s="36"/>
    </row>
    <row r="6" spans="1:24">
      <c r="A6" s="3" t="s">
        <v>323</v>
      </c>
      <c r="B6" s="340" t="str">
        <f t="shared" si="0"/>
        <v>Extender</v>
      </c>
      <c r="C6" s="28" t="str">
        <f t="shared" si="1"/>
        <v>Hyb. Brassica</v>
      </c>
      <c r="D6" s="29" t="str">
        <f t="shared" si="2"/>
        <v>Brassica</v>
      </c>
      <c r="E6" s="259">
        <v>3.0730666843035988E-2</v>
      </c>
      <c r="F6" s="167" t="s">
        <v>156</v>
      </c>
      <c r="G6" s="259">
        <v>0.17414044544387475</v>
      </c>
      <c r="H6" s="167" t="s">
        <v>255</v>
      </c>
      <c r="I6" s="261">
        <v>3.1617000000000002</v>
      </c>
      <c r="J6" s="167" t="s">
        <v>405</v>
      </c>
      <c r="K6" s="261">
        <v>9.4350000000002474</v>
      </c>
      <c r="L6" s="167" t="s">
        <v>255</v>
      </c>
      <c r="M6" s="261">
        <v>1.333333333333333</v>
      </c>
      <c r="N6" s="167" t="s">
        <v>126</v>
      </c>
      <c r="O6" s="261">
        <v>0.99999999999999967</v>
      </c>
      <c r="P6" s="167" t="s">
        <v>397</v>
      </c>
      <c r="Q6" s="261">
        <v>10.000000000000002</v>
      </c>
      <c r="R6" s="167" t="s">
        <v>154</v>
      </c>
      <c r="S6" s="261">
        <v>12.999999999999995</v>
      </c>
      <c r="T6" s="167" t="s">
        <v>207</v>
      </c>
    </row>
    <row r="7" spans="1:24">
      <c r="A7" s="3" t="s">
        <v>318</v>
      </c>
      <c r="B7" s="339" t="str">
        <f t="shared" si="0"/>
        <v>Viva</v>
      </c>
      <c r="C7" s="164" t="str">
        <f t="shared" si="1"/>
        <v>Hyb. Brassica</v>
      </c>
      <c r="D7" s="165" t="str">
        <f t="shared" si="2"/>
        <v>Brassica</v>
      </c>
      <c r="E7" s="258">
        <v>4.0974222457381429E-2</v>
      </c>
      <c r="F7" s="169" t="s">
        <v>144</v>
      </c>
      <c r="G7" s="258">
        <v>0.16389688982952921</v>
      </c>
      <c r="H7" s="169" t="s">
        <v>255</v>
      </c>
      <c r="I7" s="260">
        <v>5.5382999999999996</v>
      </c>
      <c r="J7" s="169" t="s">
        <v>407</v>
      </c>
      <c r="K7" s="260">
        <v>11.875000000000256</v>
      </c>
      <c r="L7" s="169" t="s">
        <v>245</v>
      </c>
      <c r="M7" s="260">
        <v>0.999999999999999</v>
      </c>
      <c r="N7" s="169" t="s">
        <v>354</v>
      </c>
      <c r="O7" s="260">
        <v>0.99999999999999967</v>
      </c>
      <c r="P7" s="169" t="s">
        <v>397</v>
      </c>
      <c r="Q7" s="260">
        <v>13.166666666666671</v>
      </c>
      <c r="R7" s="169" t="s">
        <v>136</v>
      </c>
      <c r="S7" s="260">
        <v>12.999999999999996</v>
      </c>
      <c r="T7" s="169" t="s">
        <v>207</v>
      </c>
    </row>
    <row r="8" spans="1:24">
      <c r="A8" s="3" t="s">
        <v>326</v>
      </c>
      <c r="B8" s="340" t="str">
        <f t="shared" si="0"/>
        <v>Vivant</v>
      </c>
      <c r="C8" s="28" t="str">
        <f t="shared" si="1"/>
        <v>Hyb. Brassica</v>
      </c>
      <c r="D8" s="29" t="str">
        <f t="shared" si="2"/>
        <v>Brassica</v>
      </c>
      <c r="E8" s="259">
        <v>3.0730666843035988E-2</v>
      </c>
      <c r="F8" s="167" t="s">
        <v>156</v>
      </c>
      <c r="G8" s="259">
        <v>0.16389688982952921</v>
      </c>
      <c r="H8" s="167" t="s">
        <v>255</v>
      </c>
      <c r="I8" s="261">
        <v>4.6032999999999999</v>
      </c>
      <c r="J8" s="167" t="s">
        <v>134</v>
      </c>
      <c r="K8" s="261">
        <v>11.998333333333601</v>
      </c>
      <c r="L8" s="167" t="s">
        <v>245</v>
      </c>
      <c r="M8" s="261">
        <v>1.1333333333333329</v>
      </c>
      <c r="N8" s="167" t="s">
        <v>354</v>
      </c>
      <c r="O8" s="261">
        <v>0.99999999999999956</v>
      </c>
      <c r="P8" s="167" t="s">
        <v>397</v>
      </c>
      <c r="Q8" s="261">
        <v>5.4999999999999991</v>
      </c>
      <c r="R8" s="167" t="s">
        <v>121</v>
      </c>
      <c r="S8" s="261">
        <v>5.3333333333333321</v>
      </c>
      <c r="T8" s="167" t="s">
        <v>366</v>
      </c>
      <c r="X8" s="27" t="s">
        <v>3</v>
      </c>
    </row>
    <row r="9" spans="1:24">
      <c r="A9" s="3" t="s">
        <v>310</v>
      </c>
      <c r="B9" s="339" t="str">
        <f t="shared" si="0"/>
        <v>Aerifi</v>
      </c>
      <c r="C9" s="164" t="str">
        <f t="shared" si="1"/>
        <v>Radish</v>
      </c>
      <c r="D9" s="165" t="str">
        <f t="shared" si="2"/>
        <v>Brassica</v>
      </c>
      <c r="E9" s="258">
        <v>7.1704889300418073E-2</v>
      </c>
      <c r="F9" s="169" t="s">
        <v>130</v>
      </c>
      <c r="G9" s="258">
        <v>0.22535822351560206</v>
      </c>
      <c r="H9" s="169" t="s">
        <v>250</v>
      </c>
      <c r="I9" s="260">
        <v>5.4183000000000003</v>
      </c>
      <c r="J9" s="169" t="s">
        <v>208</v>
      </c>
      <c r="K9" s="260">
        <v>9.6400000000002599</v>
      </c>
      <c r="L9" s="169" t="s">
        <v>250</v>
      </c>
      <c r="M9" s="260">
        <v>0.83333333333333193</v>
      </c>
      <c r="N9" s="169" t="s">
        <v>204</v>
      </c>
      <c r="O9" s="260">
        <v>0.99999999999999944</v>
      </c>
      <c r="P9" s="169" t="s">
        <v>397</v>
      </c>
      <c r="Q9" s="260">
        <v>4.9999999999999991</v>
      </c>
      <c r="R9" s="169" t="s">
        <v>408</v>
      </c>
      <c r="S9" s="260">
        <v>2</v>
      </c>
      <c r="T9" s="169" t="s">
        <v>230</v>
      </c>
    </row>
    <row r="10" spans="1:24">
      <c r="A10" s="3" t="s">
        <v>313</v>
      </c>
      <c r="B10" s="340" t="str">
        <f t="shared" si="0"/>
        <v>Digger</v>
      </c>
      <c r="C10" s="28" t="str">
        <f t="shared" si="1"/>
        <v>Radish</v>
      </c>
      <c r="D10" s="29" t="str">
        <f t="shared" si="2"/>
        <v>Brassica</v>
      </c>
      <c r="E10" s="259">
        <v>1.4901901165075553E-2</v>
      </c>
      <c r="F10" s="167" t="s">
        <v>144</v>
      </c>
      <c r="G10" s="259">
        <v>0.18438400105822031</v>
      </c>
      <c r="H10" s="167" t="s">
        <v>255</v>
      </c>
      <c r="I10" s="261">
        <v>4.3499999999999996</v>
      </c>
      <c r="J10" s="167" t="s">
        <v>208</v>
      </c>
      <c r="K10" s="261">
        <v>9.9466666666669141</v>
      </c>
      <c r="L10" s="167" t="s">
        <v>249</v>
      </c>
      <c r="M10" s="261">
        <v>0.999999999999999</v>
      </c>
      <c r="N10" s="167" t="s">
        <v>354</v>
      </c>
      <c r="O10" s="261">
        <v>0.99999999999999944</v>
      </c>
      <c r="P10" s="167" t="s">
        <v>397</v>
      </c>
      <c r="Q10" s="261">
        <v>10.500000000000002</v>
      </c>
      <c r="R10" s="167" t="s">
        <v>142</v>
      </c>
      <c r="S10" s="261">
        <v>4.6666666666666607</v>
      </c>
      <c r="T10" s="167" t="s">
        <v>366</v>
      </c>
    </row>
    <row r="11" spans="1:24">
      <c r="A11" s="3" t="s">
        <v>317</v>
      </c>
      <c r="B11" s="339" t="str">
        <f t="shared" si="0"/>
        <v>Driller</v>
      </c>
      <c r="C11" s="164" t="str">
        <f t="shared" si="1"/>
        <v>Radish</v>
      </c>
      <c r="D11" s="165" t="str">
        <f t="shared" si="2"/>
        <v>Brassica</v>
      </c>
      <c r="E11" s="258">
        <v>3.0730666843035877E-2</v>
      </c>
      <c r="F11" s="169" t="s">
        <v>156</v>
      </c>
      <c r="G11" s="258">
        <v>0.11267911175780169</v>
      </c>
      <c r="H11" s="169" t="s">
        <v>210</v>
      </c>
      <c r="I11" s="260">
        <v>12.205</v>
      </c>
      <c r="J11" s="169" t="s">
        <v>363</v>
      </c>
      <c r="K11" s="260">
        <v>9.5233333333335999</v>
      </c>
      <c r="L11" s="169" t="s">
        <v>255</v>
      </c>
      <c r="M11" s="260">
        <v>0.8999999999999988</v>
      </c>
      <c r="N11" s="169" t="s">
        <v>204</v>
      </c>
      <c r="O11" s="260">
        <v>0.99999999999999944</v>
      </c>
      <c r="P11" s="169" t="s">
        <v>397</v>
      </c>
      <c r="Q11" s="260">
        <v>5.1666666666666661</v>
      </c>
      <c r="R11" s="169" t="s">
        <v>244</v>
      </c>
      <c r="S11" s="260">
        <v>10.666666666666661</v>
      </c>
      <c r="T11" s="169" t="s">
        <v>98</v>
      </c>
    </row>
    <row r="12" spans="1:24">
      <c r="A12" s="3" t="s">
        <v>305</v>
      </c>
      <c r="B12" s="340" t="str">
        <f t="shared" si="0"/>
        <v>SERALPHA</v>
      </c>
      <c r="C12" s="28" t="str">
        <f t="shared" si="1"/>
        <v>Radish</v>
      </c>
      <c r="D12" s="29" t="str">
        <f t="shared" si="2"/>
        <v>Brassica</v>
      </c>
      <c r="E12" s="259">
        <v>3.0730666843035988E-2</v>
      </c>
      <c r="F12" s="167" t="s">
        <v>156</v>
      </c>
      <c r="G12" s="259">
        <v>0.17414044544387475</v>
      </c>
      <c r="H12" s="167" t="s">
        <v>255</v>
      </c>
      <c r="I12" s="261">
        <v>4.8550000000000004</v>
      </c>
      <c r="J12" s="167" t="s">
        <v>409</v>
      </c>
      <c r="K12" s="261">
        <v>10.721666666666913</v>
      </c>
      <c r="L12" s="167" t="s">
        <v>159</v>
      </c>
      <c r="M12" s="261">
        <v>0.83333333333333193</v>
      </c>
      <c r="N12" s="167" t="s">
        <v>204</v>
      </c>
      <c r="O12" s="261">
        <v>0.99999999999999956</v>
      </c>
      <c r="P12" s="167" t="s">
        <v>397</v>
      </c>
      <c r="Q12" s="261">
        <v>7.8333333333333348</v>
      </c>
      <c r="R12" s="167" t="s">
        <v>202</v>
      </c>
      <c r="S12" s="261">
        <v>0.99999999999999289</v>
      </c>
      <c r="T12" s="167" t="s">
        <v>246</v>
      </c>
    </row>
    <row r="13" spans="1:24">
      <c r="A13" s="3" t="s">
        <v>306</v>
      </c>
      <c r="B13" s="339" t="str">
        <f t="shared" si="0"/>
        <v>SERWF19</v>
      </c>
      <c r="C13" s="164" t="str">
        <f t="shared" si="1"/>
        <v>Radish</v>
      </c>
      <c r="D13" s="165" t="str">
        <f t="shared" si="2"/>
        <v>Brassica</v>
      </c>
      <c r="E13" s="258">
        <v>6.1461333686072414E-2</v>
      </c>
      <c r="F13" s="169" t="s">
        <v>130</v>
      </c>
      <c r="G13" s="258">
        <v>0.12292266737214745</v>
      </c>
      <c r="H13" s="169" t="s">
        <v>210</v>
      </c>
      <c r="I13" s="260">
        <v>2.8767</v>
      </c>
      <c r="J13" s="169" t="s">
        <v>410</v>
      </c>
      <c r="K13" s="260">
        <v>8.2750000000002473</v>
      </c>
      <c r="L13" s="169" t="s">
        <v>210</v>
      </c>
      <c r="M13" s="260">
        <v>1.1666666666666661</v>
      </c>
      <c r="N13" s="169" t="s">
        <v>354</v>
      </c>
      <c r="O13" s="260">
        <v>0.99999999999999944</v>
      </c>
      <c r="P13" s="169" t="s">
        <v>397</v>
      </c>
      <c r="Q13" s="260">
        <v>3.3333333333333321</v>
      </c>
      <c r="R13" s="169" t="s">
        <v>252</v>
      </c>
      <c r="S13" s="260">
        <v>0.99999999999999289</v>
      </c>
      <c r="T13" s="169" t="s">
        <v>246</v>
      </c>
    </row>
    <row r="14" spans="1:24">
      <c r="A14" s="3" t="s">
        <v>314</v>
      </c>
      <c r="B14" s="340" t="str">
        <f t="shared" si="0"/>
        <v>Smart</v>
      </c>
      <c r="C14" s="28" t="str">
        <f t="shared" si="1"/>
        <v>Radish</v>
      </c>
      <c r="D14" s="29" t="str">
        <f t="shared" si="2"/>
        <v>Brassica</v>
      </c>
      <c r="E14" s="259">
        <v>7.1704889300417962E-2</v>
      </c>
      <c r="F14" s="167" t="s">
        <v>130</v>
      </c>
      <c r="G14" s="259">
        <v>0.24584533474429271</v>
      </c>
      <c r="H14" s="167" t="s">
        <v>249</v>
      </c>
      <c r="I14" s="261">
        <v>3.4983</v>
      </c>
      <c r="J14" s="167" t="s">
        <v>405</v>
      </c>
      <c r="K14" s="261">
        <v>11.098333333333589</v>
      </c>
      <c r="L14" s="167" t="s">
        <v>159</v>
      </c>
      <c r="M14" s="261">
        <v>0.8999999999999988</v>
      </c>
      <c r="N14" s="167" t="s">
        <v>204</v>
      </c>
      <c r="O14" s="261">
        <v>0.99999999999999944</v>
      </c>
      <c r="P14" s="167" t="s">
        <v>397</v>
      </c>
      <c r="Q14" s="261">
        <v>6.1666666666666661</v>
      </c>
      <c r="R14" s="167" t="s">
        <v>355</v>
      </c>
      <c r="S14" s="261">
        <v>3.6666666666666607</v>
      </c>
      <c r="T14" s="167" t="s">
        <v>218</v>
      </c>
    </row>
    <row r="15" spans="1:24">
      <c r="A15" s="3" t="s">
        <v>319</v>
      </c>
      <c r="B15" s="339" t="str">
        <f t="shared" si="0"/>
        <v>Jackpot </v>
      </c>
      <c r="C15" s="164" t="str">
        <f t="shared" si="1"/>
        <v>Turnip</v>
      </c>
      <c r="D15" s="165" t="str">
        <f t="shared" si="2"/>
        <v>Brassica</v>
      </c>
      <c r="E15" s="258">
        <v>5.1217778071726977E-2</v>
      </c>
      <c r="F15" s="169" t="s">
        <v>137</v>
      </c>
      <c r="G15" s="258">
        <v>0.16389688982952877</v>
      </c>
      <c r="H15" s="169" t="s">
        <v>255</v>
      </c>
      <c r="I15" s="260">
        <v>3.8767</v>
      </c>
      <c r="J15" s="169" t="s">
        <v>406</v>
      </c>
      <c r="K15" s="260">
        <v>9.7300000000002491</v>
      </c>
      <c r="L15" s="169" t="s">
        <v>250</v>
      </c>
      <c r="M15" s="260">
        <v>0.999999999999999</v>
      </c>
      <c r="N15" s="169" t="s">
        <v>354</v>
      </c>
      <c r="O15" s="260">
        <v>1.9999999999999996</v>
      </c>
      <c r="P15" s="169" t="s">
        <v>217</v>
      </c>
      <c r="Q15" s="260">
        <v>17.000000000000004</v>
      </c>
      <c r="R15" s="169" t="s">
        <v>169</v>
      </c>
      <c r="S15" s="260">
        <v>7.3333333333333321</v>
      </c>
      <c r="T15" s="169" t="s">
        <v>123</v>
      </c>
    </row>
    <row r="16" spans="1:24" s="49" customFormat="1">
      <c r="B16" s="388" t="s">
        <v>1</v>
      </c>
      <c r="C16" s="403"/>
      <c r="D16" s="417"/>
      <c r="E16" s="41">
        <f>AVERAGE(E5:E15)</f>
        <v>4.7916334716576851E-2</v>
      </c>
      <c r="F16" s="42"/>
      <c r="G16" s="41">
        <f>AVERAGE(G5:G15)</f>
        <v>0.17507167777245153</v>
      </c>
      <c r="H16" s="42"/>
      <c r="I16" s="43">
        <f>AVERAGE(I5:I15)</f>
        <v>4.893781818181818</v>
      </c>
      <c r="J16" s="44"/>
      <c r="K16" s="43">
        <f>AVERAGE(K5:K15)</f>
        <v>10.258333333333585</v>
      </c>
      <c r="L16" s="44"/>
      <c r="M16" s="43">
        <f>AVERAGE(M5:M15)</f>
        <v>1.015151515151514</v>
      </c>
      <c r="N16" s="44"/>
      <c r="O16" s="43">
        <f>AVERAGE(O5:O15)</f>
        <v>1.1818181818181814</v>
      </c>
      <c r="P16" s="44"/>
      <c r="Q16" s="43">
        <f>AVERAGE(Q5:Q15)</f>
        <v>7.8484848484848495</v>
      </c>
      <c r="R16" s="44"/>
      <c r="S16" s="43">
        <f>AVERAGE(S5:S15)</f>
        <v>5.7575757575757516</v>
      </c>
      <c r="T16" s="322"/>
    </row>
    <row r="17" spans="1:32" s="49" customFormat="1">
      <c r="B17" s="389" t="s">
        <v>429</v>
      </c>
      <c r="C17" s="404"/>
      <c r="D17" s="418"/>
      <c r="E17" s="45">
        <f>MIN(E5:E15)</f>
        <v>1.4901901165075553E-2</v>
      </c>
      <c r="F17" s="47"/>
      <c r="G17" s="45">
        <f>MIN(G5:G15)</f>
        <v>0.11267911175780169</v>
      </c>
      <c r="H17" s="47"/>
      <c r="I17" s="46">
        <f>MIN(I5:I15)</f>
        <v>2.8767</v>
      </c>
      <c r="J17" s="48"/>
      <c r="K17" s="46">
        <f>MIN(K5:K15)</f>
        <v>8.2750000000002473</v>
      </c>
      <c r="L17" s="48"/>
      <c r="M17" s="46">
        <f>MIN(M5:M15)</f>
        <v>0.83333333333333193</v>
      </c>
      <c r="N17" s="48"/>
      <c r="O17" s="46">
        <f>MIN(O5:O15)</f>
        <v>0.99999999999999944</v>
      </c>
      <c r="P17" s="48"/>
      <c r="Q17" s="46">
        <f>MIN(Q5:Q15)</f>
        <v>2.6666666666666661</v>
      </c>
      <c r="R17" s="48"/>
      <c r="S17" s="46">
        <f>MIN(S5:S15)</f>
        <v>0.99999999999999289</v>
      </c>
      <c r="T17" s="180"/>
    </row>
    <row r="18" spans="1:32" s="49" customFormat="1">
      <c r="B18" s="389" t="s">
        <v>430</v>
      </c>
      <c r="C18" s="404"/>
      <c r="D18" s="418"/>
      <c r="E18" s="45">
        <f>MAX(E5:E15)</f>
        <v>9.2192000529109058E-2</v>
      </c>
      <c r="F18" s="47"/>
      <c r="G18" s="45">
        <f>MAX(G5:G15)</f>
        <v>0.24584533474429271</v>
      </c>
      <c r="H18" s="47"/>
      <c r="I18" s="46">
        <f>MAX(I5:I15)</f>
        <v>12.205</v>
      </c>
      <c r="J18" s="48"/>
      <c r="K18" s="46">
        <f>MAX(K5:K15)</f>
        <v>11.998333333333601</v>
      </c>
      <c r="L18" s="48"/>
      <c r="M18" s="46">
        <f>MAX(M5:M15)</f>
        <v>1.333333333333333</v>
      </c>
      <c r="N18" s="48"/>
      <c r="O18" s="46">
        <f>MAX(O5:O15)</f>
        <v>1.9999999999999998</v>
      </c>
      <c r="P18" s="48"/>
      <c r="Q18" s="46">
        <f>MAX(Q5:Q15)</f>
        <v>17.000000000000004</v>
      </c>
      <c r="R18" s="48"/>
      <c r="S18" s="46">
        <f>MAX(S5:S15)</f>
        <v>12.999999999999996</v>
      </c>
      <c r="T18" s="180"/>
    </row>
    <row r="19" spans="1:32" s="49" customFormat="1" ht="13.8" thickBot="1">
      <c r="B19" s="390" t="s">
        <v>431</v>
      </c>
      <c r="C19" s="405"/>
      <c r="D19" s="419"/>
      <c r="E19" s="50">
        <f>E18-E17</f>
        <v>7.7290099364033499E-2</v>
      </c>
      <c r="F19" s="51"/>
      <c r="G19" s="50">
        <f>G18-G17</f>
        <v>0.133166222986491</v>
      </c>
      <c r="H19" s="51"/>
      <c r="I19" s="52">
        <f>I18-I17</f>
        <v>9.3283000000000005</v>
      </c>
      <c r="J19" s="53"/>
      <c r="K19" s="52">
        <f>K18-K17</f>
        <v>3.723333333333354</v>
      </c>
      <c r="L19" s="53"/>
      <c r="M19" s="52">
        <f>M18-M17</f>
        <v>0.50000000000000111</v>
      </c>
      <c r="N19" s="53"/>
      <c r="O19" s="52">
        <f>O18-O17</f>
        <v>1.0000000000000004</v>
      </c>
      <c r="P19" s="53"/>
      <c r="Q19" s="52">
        <f>Q18-Q17</f>
        <v>14.333333333333337</v>
      </c>
      <c r="R19" s="53"/>
      <c r="S19" s="52">
        <f>S18-S17</f>
        <v>12.000000000000004</v>
      </c>
      <c r="T19" s="186"/>
    </row>
    <row r="20" spans="1:32" s="248" customFormat="1" ht="45" customHeight="1">
      <c r="B20" s="486" t="s">
        <v>524</v>
      </c>
      <c r="C20" s="486"/>
      <c r="D20" s="486"/>
      <c r="E20" s="486"/>
      <c r="F20" s="486"/>
      <c r="G20" s="486"/>
      <c r="H20" s="486"/>
      <c r="I20" s="486"/>
      <c r="J20" s="486"/>
      <c r="K20" s="486"/>
      <c r="L20" s="486"/>
      <c r="M20" s="486"/>
      <c r="N20" s="486"/>
      <c r="O20" s="486"/>
      <c r="P20" s="486"/>
      <c r="Q20" s="486"/>
      <c r="R20" s="486"/>
      <c r="S20" s="486"/>
      <c r="T20" s="486"/>
      <c r="AF20" s="248" t="s">
        <v>3</v>
      </c>
    </row>
    <row r="21" spans="1:32" s="39" customFormat="1" ht="30" customHeight="1" thickBot="1">
      <c r="B21" s="493" t="s">
        <v>518</v>
      </c>
      <c r="C21" s="493"/>
      <c r="D21" s="493"/>
      <c r="E21" s="493"/>
      <c r="F21" s="493"/>
      <c r="G21" s="493"/>
      <c r="H21" s="493"/>
      <c r="I21" s="493"/>
      <c r="J21" s="493"/>
      <c r="K21" s="493"/>
      <c r="L21" s="493"/>
      <c r="M21" s="493"/>
      <c r="N21" s="493"/>
      <c r="O21" s="493"/>
      <c r="P21" s="493"/>
      <c r="Q21" s="493"/>
      <c r="R21" s="493"/>
      <c r="S21" s="493"/>
      <c r="T21" s="493"/>
    </row>
    <row r="22" spans="1:32" s="163" customFormat="1" ht="28.05" customHeight="1">
      <c r="B22" s="1" t="s">
        <v>0</v>
      </c>
      <c r="C22" s="160" t="s">
        <v>505</v>
      </c>
      <c r="D22" s="160" t="s">
        <v>21</v>
      </c>
      <c r="E22" s="477" t="s">
        <v>595</v>
      </c>
      <c r="F22" s="478"/>
      <c r="G22" s="478"/>
      <c r="H22" s="478"/>
      <c r="I22" s="477" t="s">
        <v>592</v>
      </c>
      <c r="J22" s="478"/>
      <c r="K22" s="478"/>
      <c r="L22" s="478"/>
      <c r="M22" s="477" t="s">
        <v>593</v>
      </c>
      <c r="N22" s="478"/>
      <c r="O22" s="478"/>
      <c r="P22" s="478"/>
      <c r="Q22" s="478"/>
      <c r="R22" s="478"/>
      <c r="S22" s="478"/>
      <c r="T22" s="479"/>
    </row>
    <row r="23" spans="1:32" s="163" customFormat="1" ht="19.8" customHeight="1" thickBot="1">
      <c r="B23" s="2"/>
      <c r="C23" s="161"/>
      <c r="D23" s="161"/>
      <c r="E23" s="480" t="s">
        <v>269</v>
      </c>
      <c r="F23" s="481"/>
      <c r="G23" s="482" t="s">
        <v>81</v>
      </c>
      <c r="H23" s="481"/>
      <c r="I23" s="483" t="s">
        <v>83</v>
      </c>
      <c r="J23" s="481"/>
      <c r="K23" s="481" t="s">
        <v>84</v>
      </c>
      <c r="L23" s="481"/>
      <c r="M23" s="483" t="s">
        <v>83</v>
      </c>
      <c r="N23" s="481"/>
      <c r="O23" s="481" t="s">
        <v>84</v>
      </c>
      <c r="P23" s="481"/>
      <c r="Q23" s="481" t="s">
        <v>85</v>
      </c>
      <c r="R23" s="481"/>
      <c r="S23" s="481" t="s">
        <v>81</v>
      </c>
      <c r="T23" s="484"/>
    </row>
    <row r="24" spans="1:32" s="49" customFormat="1">
      <c r="B24" s="391" t="s">
        <v>448</v>
      </c>
      <c r="C24" s="406"/>
      <c r="D24" s="406"/>
      <c r="E24" s="147"/>
      <c r="F24" s="95"/>
      <c r="G24" s="147"/>
      <c r="H24" s="95"/>
      <c r="I24" s="148"/>
      <c r="J24" s="96"/>
      <c r="K24" s="148"/>
      <c r="L24" s="96"/>
      <c r="M24" s="148"/>
      <c r="N24" s="96"/>
      <c r="O24" s="148"/>
      <c r="P24" s="96"/>
      <c r="Q24" s="148"/>
      <c r="R24" s="96"/>
      <c r="S24" s="148"/>
      <c r="T24" s="190"/>
    </row>
    <row r="25" spans="1:32">
      <c r="A25" s="3" t="s">
        <v>316</v>
      </c>
      <c r="B25" s="339" t="str">
        <f t="shared" ref="B25:B44" si="3">VLOOKUP(A25,VL_CCVT,4,FALSE)</f>
        <v>Centurion</v>
      </c>
      <c r="C25" s="164" t="str">
        <f t="shared" ref="C25:C44" si="4">VLOOKUP(A25,VL_CCVT,3,FALSE)</f>
        <v>Annual Ryegrass</v>
      </c>
      <c r="D25" s="165" t="str">
        <f t="shared" ref="D25:D44" si="5">VLOOKUP(A25,VL_CCVT,2,FALSE)</f>
        <v>Cereal</v>
      </c>
      <c r="E25" s="258">
        <v>7.1704889300417962E-2</v>
      </c>
      <c r="F25" s="168" t="s">
        <v>130</v>
      </c>
      <c r="G25" s="258">
        <v>0.68631822616114746</v>
      </c>
      <c r="H25" s="168" t="s">
        <v>135</v>
      </c>
      <c r="I25" s="260">
        <v>5.42</v>
      </c>
      <c r="J25" s="168" t="s">
        <v>396</v>
      </c>
      <c r="K25" s="260">
        <v>20.486666666666892</v>
      </c>
      <c r="L25" s="168" t="s">
        <v>120</v>
      </c>
      <c r="M25" s="260">
        <v>4.333333333333333</v>
      </c>
      <c r="N25" s="168" t="s">
        <v>124</v>
      </c>
      <c r="O25" s="260">
        <v>2.166666666666667</v>
      </c>
      <c r="P25" s="168" t="s">
        <v>217</v>
      </c>
      <c r="Q25" s="260">
        <v>9.1666666666666679</v>
      </c>
      <c r="R25" s="168" t="s">
        <v>146</v>
      </c>
      <c r="S25" s="260">
        <v>16.333333333333329</v>
      </c>
      <c r="T25" s="323" t="s">
        <v>157</v>
      </c>
    </row>
    <row r="26" spans="1:32">
      <c r="A26" s="3" t="s">
        <v>328</v>
      </c>
      <c r="B26" s="340" t="str">
        <f t="shared" si="3"/>
        <v>Lowboy</v>
      </c>
      <c r="C26" s="28" t="str">
        <f t="shared" si="4"/>
        <v>Annual Ryegrass</v>
      </c>
      <c r="D26" s="29" t="str">
        <f t="shared" si="5"/>
        <v>Cereal</v>
      </c>
      <c r="E26" s="259">
        <v>3.0730666843036207E-2</v>
      </c>
      <c r="F26" s="170" t="s">
        <v>156</v>
      </c>
      <c r="G26" s="259">
        <v>0.27657600158732781</v>
      </c>
      <c r="H26" s="170" t="s">
        <v>249</v>
      </c>
      <c r="I26" s="261">
        <v>4.2983000000000002</v>
      </c>
      <c r="J26" s="170" t="s">
        <v>357</v>
      </c>
      <c r="K26" s="261">
        <v>13.255000000000223</v>
      </c>
      <c r="L26" s="170" t="s">
        <v>114</v>
      </c>
      <c r="M26" s="261">
        <v>2.8999999999999995</v>
      </c>
      <c r="N26" s="170" t="s">
        <v>211</v>
      </c>
      <c r="O26" s="261">
        <v>0.99999999999999989</v>
      </c>
      <c r="P26" s="170" t="s">
        <v>397</v>
      </c>
      <c r="Q26" s="261">
        <v>3.5000000000000009</v>
      </c>
      <c r="R26" s="170" t="s">
        <v>252</v>
      </c>
      <c r="S26" s="261">
        <v>7.6666666666666572</v>
      </c>
      <c r="T26" s="324" t="s">
        <v>204</v>
      </c>
    </row>
    <row r="27" spans="1:32">
      <c r="A27" s="3" t="s">
        <v>302</v>
      </c>
      <c r="B27" s="339">
        <f t="shared" si="3"/>
        <v>140760</v>
      </c>
      <c r="C27" s="164" t="str">
        <f t="shared" si="4"/>
        <v>Barley</v>
      </c>
      <c r="D27" s="165" t="str">
        <f t="shared" si="5"/>
        <v>Cereal</v>
      </c>
      <c r="E27" s="258">
        <v>0.20487111228690913</v>
      </c>
      <c r="F27" s="168" t="s">
        <v>104</v>
      </c>
      <c r="G27" s="258">
        <v>0.88094578283371161</v>
      </c>
      <c r="H27" s="168" t="s">
        <v>109</v>
      </c>
      <c r="I27" s="260">
        <v>7.8132999999999999</v>
      </c>
      <c r="J27" s="168" t="s">
        <v>363</v>
      </c>
      <c r="K27" s="260">
        <v>13.518333333333572</v>
      </c>
      <c r="L27" s="168" t="s">
        <v>114</v>
      </c>
      <c r="M27" s="260">
        <v>4.1666666666666661</v>
      </c>
      <c r="N27" s="168" t="s">
        <v>136</v>
      </c>
      <c r="O27" s="260">
        <v>4.5</v>
      </c>
      <c r="P27" s="168" t="s">
        <v>168</v>
      </c>
      <c r="Q27" s="260">
        <v>10.166666666666668</v>
      </c>
      <c r="R27" s="168" t="s">
        <v>108</v>
      </c>
      <c r="S27" s="260">
        <v>20.666666666666664</v>
      </c>
      <c r="T27" s="323" t="s">
        <v>117</v>
      </c>
    </row>
    <row r="28" spans="1:32">
      <c r="A28" s="3" t="s">
        <v>304</v>
      </c>
      <c r="B28" s="340">
        <f t="shared" si="3"/>
        <v>140789</v>
      </c>
      <c r="C28" s="28" t="str">
        <f t="shared" si="4"/>
        <v>Barley</v>
      </c>
      <c r="D28" s="29" t="str">
        <f t="shared" si="5"/>
        <v>Cereal</v>
      </c>
      <c r="E28" s="259">
        <v>6.1461333686072636E-2</v>
      </c>
      <c r="F28" s="170" t="s">
        <v>130</v>
      </c>
      <c r="G28" s="259">
        <v>0.74777955984721967</v>
      </c>
      <c r="H28" s="170" t="s">
        <v>150</v>
      </c>
      <c r="I28" s="261">
        <v>10.58</v>
      </c>
      <c r="J28" s="170" t="s">
        <v>348</v>
      </c>
      <c r="K28" s="261">
        <v>21.3766666666669</v>
      </c>
      <c r="L28" s="170" t="s">
        <v>98</v>
      </c>
      <c r="M28" s="261">
        <v>4.2333333333333325</v>
      </c>
      <c r="N28" s="170" t="s">
        <v>106</v>
      </c>
      <c r="O28" s="261">
        <v>4</v>
      </c>
      <c r="P28" s="170" t="s">
        <v>102</v>
      </c>
      <c r="Q28" s="261">
        <v>6.1666666666666679</v>
      </c>
      <c r="R28" s="170" t="s">
        <v>355</v>
      </c>
      <c r="S28" s="261">
        <v>14.666666666666661</v>
      </c>
      <c r="T28" s="324" t="s">
        <v>129</v>
      </c>
    </row>
    <row r="29" spans="1:32">
      <c r="A29" s="3" t="s">
        <v>309</v>
      </c>
      <c r="B29" s="339">
        <f t="shared" si="3"/>
        <v>140797</v>
      </c>
      <c r="C29" s="164" t="str">
        <f t="shared" si="4"/>
        <v>Barley</v>
      </c>
      <c r="D29" s="165" t="str">
        <f t="shared" si="5"/>
        <v>Cereal</v>
      </c>
      <c r="E29" s="258">
        <v>0.10243555614345438</v>
      </c>
      <c r="F29" s="168" t="s">
        <v>118</v>
      </c>
      <c r="G29" s="258">
        <v>0.96289422774847522</v>
      </c>
      <c r="H29" s="168" t="s">
        <v>380</v>
      </c>
      <c r="I29" s="260">
        <v>12.576700000000001</v>
      </c>
      <c r="J29" s="168" t="s">
        <v>349</v>
      </c>
      <c r="K29" s="260">
        <v>18.908333333333559</v>
      </c>
      <c r="L29" s="168" t="s">
        <v>104</v>
      </c>
      <c r="M29" s="260">
        <v>4.5</v>
      </c>
      <c r="N29" s="168" t="s">
        <v>222</v>
      </c>
      <c r="O29" s="260">
        <v>3.9999999999999996</v>
      </c>
      <c r="P29" s="168" t="s">
        <v>102</v>
      </c>
      <c r="Q29" s="260">
        <v>7.8333333333333339</v>
      </c>
      <c r="R29" s="168" t="s">
        <v>202</v>
      </c>
      <c r="S29" s="260">
        <v>15.666666666666664</v>
      </c>
      <c r="T29" s="323" t="s">
        <v>184</v>
      </c>
    </row>
    <row r="30" spans="1:32">
      <c r="A30" s="3" t="s">
        <v>307</v>
      </c>
      <c r="B30" s="340" t="str">
        <f t="shared" si="3"/>
        <v>SB255</v>
      </c>
      <c r="C30" s="28" t="str">
        <f t="shared" si="4"/>
        <v>Barley</v>
      </c>
      <c r="D30" s="29" t="str">
        <f t="shared" si="5"/>
        <v>Cereal</v>
      </c>
      <c r="E30" s="259">
        <v>0.22535822351560011</v>
      </c>
      <c r="F30" s="170" t="s">
        <v>94</v>
      </c>
      <c r="G30" s="259">
        <v>1.1063040063493117</v>
      </c>
      <c r="H30" s="170" t="s">
        <v>361</v>
      </c>
      <c r="I30" s="261">
        <v>15.1967</v>
      </c>
      <c r="J30" s="170" t="s">
        <v>176</v>
      </c>
      <c r="K30" s="261">
        <v>20.854333333333564</v>
      </c>
      <c r="L30" s="170" t="s">
        <v>120</v>
      </c>
      <c r="M30" s="261">
        <v>4.666666666666667</v>
      </c>
      <c r="N30" s="170" t="s">
        <v>128</v>
      </c>
      <c r="O30" s="261">
        <v>4</v>
      </c>
      <c r="P30" s="170" t="s">
        <v>102</v>
      </c>
      <c r="Q30" s="261">
        <v>10.000000000000002</v>
      </c>
      <c r="R30" s="170" t="s">
        <v>154</v>
      </c>
      <c r="S30" s="261">
        <v>20.666666666666668</v>
      </c>
      <c r="T30" s="324" t="s">
        <v>117</v>
      </c>
    </row>
    <row r="31" spans="1:32">
      <c r="A31" s="3" t="s">
        <v>301</v>
      </c>
      <c r="B31" s="339" t="str">
        <f t="shared" si="3"/>
        <v>Secretariat</v>
      </c>
      <c r="C31" s="164" t="str">
        <f t="shared" si="4"/>
        <v>Barley</v>
      </c>
      <c r="D31" s="165" t="str">
        <f t="shared" si="5"/>
        <v>Cereal</v>
      </c>
      <c r="E31" s="258">
        <v>0.1843840010582182</v>
      </c>
      <c r="F31" s="168" t="s">
        <v>104</v>
      </c>
      <c r="G31" s="258">
        <v>1.2906880074075304</v>
      </c>
      <c r="H31" s="168" t="s">
        <v>228</v>
      </c>
      <c r="I31" s="260">
        <v>9.6750000000000007</v>
      </c>
      <c r="J31" s="168" t="s">
        <v>348</v>
      </c>
      <c r="K31" s="260">
        <v>17.808333333333564</v>
      </c>
      <c r="L31" s="168" t="s">
        <v>390</v>
      </c>
      <c r="M31" s="260">
        <v>3.4999999999999996</v>
      </c>
      <c r="N31" s="168" t="s">
        <v>189</v>
      </c>
      <c r="O31" s="260">
        <v>4.1666666666666661</v>
      </c>
      <c r="P31" s="168" t="s">
        <v>197</v>
      </c>
      <c r="Q31" s="260">
        <v>8.8333333333333357</v>
      </c>
      <c r="R31" s="168" t="s">
        <v>203</v>
      </c>
      <c r="S31" s="260">
        <v>18</v>
      </c>
      <c r="T31" s="323" t="s">
        <v>192</v>
      </c>
    </row>
    <row r="32" spans="1:32">
      <c r="A32" s="3" t="s">
        <v>271</v>
      </c>
      <c r="B32" s="340" t="str">
        <f t="shared" si="3"/>
        <v>Bates RS4</v>
      </c>
      <c r="C32" s="28" t="str">
        <f t="shared" si="4"/>
        <v>Cereal Rye</v>
      </c>
      <c r="D32" s="29" t="str">
        <f t="shared" si="5"/>
        <v>Cereal</v>
      </c>
      <c r="E32" s="259">
        <v>0.56339555878900083</v>
      </c>
      <c r="F32" s="170" t="s">
        <v>167</v>
      </c>
      <c r="G32" s="259">
        <v>1.3111751186362219</v>
      </c>
      <c r="H32" s="170" t="s">
        <v>105</v>
      </c>
      <c r="I32" s="261">
        <v>20.603300000000001</v>
      </c>
      <c r="J32" s="170" t="s">
        <v>162</v>
      </c>
      <c r="K32" s="261">
        <v>19.725000000000218</v>
      </c>
      <c r="L32" s="170" t="s">
        <v>203</v>
      </c>
      <c r="M32" s="261">
        <v>5.1666666666666679</v>
      </c>
      <c r="N32" s="170" t="s">
        <v>170</v>
      </c>
      <c r="O32" s="261">
        <v>5.8333333333333339</v>
      </c>
      <c r="P32" s="170" t="s">
        <v>161</v>
      </c>
      <c r="Q32" s="261">
        <v>20.666666666666671</v>
      </c>
      <c r="R32" s="170" t="s">
        <v>168</v>
      </c>
      <c r="S32" s="261">
        <v>43</v>
      </c>
      <c r="T32" s="324" t="s">
        <v>133</v>
      </c>
      <c r="W32" s="37"/>
    </row>
    <row r="33" spans="1:27">
      <c r="A33" s="3" t="s">
        <v>280</v>
      </c>
      <c r="B33" s="339" t="str">
        <f t="shared" si="3"/>
        <v>Elbon (1)</v>
      </c>
      <c r="C33" s="164" t="str">
        <f t="shared" si="4"/>
        <v>Cereal Rye</v>
      </c>
      <c r="D33" s="165" t="str">
        <f t="shared" si="5"/>
        <v>Cereal</v>
      </c>
      <c r="E33" s="258">
        <v>0.28681955720167307</v>
      </c>
      <c r="F33" s="168" t="s">
        <v>362</v>
      </c>
      <c r="G33" s="258">
        <v>1.1780088956497308</v>
      </c>
      <c r="H33" s="168" t="s">
        <v>188</v>
      </c>
      <c r="I33" s="260">
        <v>13.85</v>
      </c>
      <c r="J33" s="168" t="s">
        <v>219</v>
      </c>
      <c r="K33" s="260">
        <v>19.466666666666889</v>
      </c>
      <c r="L33" s="168" t="s">
        <v>203</v>
      </c>
      <c r="M33" s="260">
        <v>4.5000000000000009</v>
      </c>
      <c r="N33" s="168" t="s">
        <v>222</v>
      </c>
      <c r="O33" s="260">
        <v>3.0000000000000004</v>
      </c>
      <c r="P33" s="168" t="s">
        <v>97</v>
      </c>
      <c r="Q33" s="260">
        <v>17.333333333333332</v>
      </c>
      <c r="R33" s="168" t="s">
        <v>127</v>
      </c>
      <c r="S33" s="260">
        <v>47.666666666666664</v>
      </c>
      <c r="T33" s="323" t="s">
        <v>163</v>
      </c>
    </row>
    <row r="34" spans="1:27">
      <c r="A34" s="3" t="s">
        <v>295</v>
      </c>
      <c r="B34" s="340" t="str">
        <f t="shared" si="3"/>
        <v>Elbon (2)</v>
      </c>
      <c r="C34" s="28" t="str">
        <f t="shared" si="4"/>
        <v>Cereal Rye</v>
      </c>
      <c r="D34" s="29" t="str">
        <f t="shared" si="5"/>
        <v>Cereal</v>
      </c>
      <c r="E34" s="259">
        <v>0.41998578018816418</v>
      </c>
      <c r="F34" s="170" t="s">
        <v>384</v>
      </c>
      <c r="G34" s="259">
        <v>1.372636452322294</v>
      </c>
      <c r="H34" s="170" t="s">
        <v>344</v>
      </c>
      <c r="I34" s="261">
        <v>19.0867</v>
      </c>
      <c r="J34" s="170" t="s">
        <v>161</v>
      </c>
      <c r="K34" s="261">
        <v>25.87166666666689</v>
      </c>
      <c r="L34" s="170" t="s">
        <v>395</v>
      </c>
      <c r="M34" s="261">
        <v>5.0000000000000009</v>
      </c>
      <c r="N34" s="170" t="s">
        <v>358</v>
      </c>
      <c r="O34" s="261">
        <v>4.1666666666666661</v>
      </c>
      <c r="P34" s="170" t="s">
        <v>197</v>
      </c>
      <c r="Q34" s="261">
        <v>18.333333333333329</v>
      </c>
      <c r="R34" s="170" t="s">
        <v>173</v>
      </c>
      <c r="S34" s="261">
        <v>48.333333333333329</v>
      </c>
      <c r="T34" s="324" t="s">
        <v>163</v>
      </c>
    </row>
    <row r="35" spans="1:27">
      <c r="A35" s="3" t="s">
        <v>287</v>
      </c>
      <c r="B35" s="339" t="str">
        <f t="shared" si="3"/>
        <v>Goku</v>
      </c>
      <c r="C35" s="164" t="str">
        <f t="shared" si="4"/>
        <v>Cereal Rye</v>
      </c>
      <c r="D35" s="165" t="str">
        <f t="shared" si="5"/>
        <v>Cereal</v>
      </c>
      <c r="E35" s="258">
        <v>0.37901155773078227</v>
      </c>
      <c r="F35" s="168" t="s">
        <v>341</v>
      </c>
      <c r="G35" s="258">
        <v>1.4750720084657489</v>
      </c>
      <c r="H35" s="168" t="s">
        <v>119</v>
      </c>
      <c r="I35" s="260">
        <v>17.668299999999999</v>
      </c>
      <c r="J35" s="168" t="s">
        <v>165</v>
      </c>
      <c r="K35" s="260">
        <v>19.200000000000216</v>
      </c>
      <c r="L35" s="168" t="s">
        <v>153</v>
      </c>
      <c r="M35" s="260">
        <v>5.333333333333333</v>
      </c>
      <c r="N35" s="168" t="s">
        <v>197</v>
      </c>
      <c r="O35" s="260">
        <v>4.5</v>
      </c>
      <c r="P35" s="168" t="s">
        <v>168</v>
      </c>
      <c r="Q35" s="260">
        <v>18</v>
      </c>
      <c r="R35" s="168" t="s">
        <v>170</v>
      </c>
      <c r="S35" s="260">
        <v>47.666666666666664</v>
      </c>
      <c r="T35" s="323" t="s">
        <v>163</v>
      </c>
    </row>
    <row r="36" spans="1:27">
      <c r="A36" s="3" t="s">
        <v>274</v>
      </c>
      <c r="B36" s="340" t="str">
        <f t="shared" si="3"/>
        <v>NF95319B</v>
      </c>
      <c r="C36" s="28" t="str">
        <f t="shared" si="4"/>
        <v>Cereal Rye</v>
      </c>
      <c r="D36" s="29" t="str">
        <f t="shared" si="5"/>
        <v>Cereal</v>
      </c>
      <c r="E36" s="259">
        <v>0.71704889300418317</v>
      </c>
      <c r="F36" s="170" t="s">
        <v>176</v>
      </c>
      <c r="G36" s="259">
        <v>1.6901866763670044</v>
      </c>
      <c r="H36" s="170" t="s">
        <v>358</v>
      </c>
      <c r="I36" s="261">
        <v>19.806699999999999</v>
      </c>
      <c r="J36" s="170" t="s">
        <v>161</v>
      </c>
      <c r="K36" s="261">
        <v>22.436666666666895</v>
      </c>
      <c r="L36" s="170" t="s">
        <v>226</v>
      </c>
      <c r="M36" s="261">
        <v>6.3333333333333366</v>
      </c>
      <c r="N36" s="170" t="s">
        <v>161</v>
      </c>
      <c r="O36" s="261">
        <v>6.1666666666666661</v>
      </c>
      <c r="P36" s="170" t="s">
        <v>162</v>
      </c>
      <c r="Q36" s="261">
        <v>22.166666666666671</v>
      </c>
      <c r="R36" s="170" t="s">
        <v>161</v>
      </c>
      <c r="S36" s="261">
        <v>48.000000000000007</v>
      </c>
      <c r="T36" s="324" t="s">
        <v>163</v>
      </c>
    </row>
    <row r="37" spans="1:27">
      <c r="A37" s="3" t="s">
        <v>277</v>
      </c>
      <c r="B37" s="339" t="str">
        <f t="shared" si="3"/>
        <v>NF97325</v>
      </c>
      <c r="C37" s="164" t="str">
        <f t="shared" si="4"/>
        <v>Cereal Rye</v>
      </c>
      <c r="D37" s="165" t="str">
        <f t="shared" si="5"/>
        <v>Cereal</v>
      </c>
      <c r="E37" s="258">
        <v>0.53266489194596445</v>
      </c>
      <c r="F37" s="168" t="s">
        <v>342</v>
      </c>
      <c r="G37" s="258">
        <v>1.5570204533805136</v>
      </c>
      <c r="H37" s="168" t="s">
        <v>213</v>
      </c>
      <c r="I37" s="260">
        <v>13.895</v>
      </c>
      <c r="J37" s="168" t="s">
        <v>219</v>
      </c>
      <c r="K37" s="260">
        <v>19.116666666666887</v>
      </c>
      <c r="L37" s="168" t="s">
        <v>153</v>
      </c>
      <c r="M37" s="260">
        <v>4.8333333333333348</v>
      </c>
      <c r="N37" s="168" t="s">
        <v>213</v>
      </c>
      <c r="O37" s="260">
        <v>5.466666666666665</v>
      </c>
      <c r="P37" s="168" t="s">
        <v>176</v>
      </c>
      <c r="Q37" s="260">
        <v>21.000000000000004</v>
      </c>
      <c r="R37" s="168" t="s">
        <v>214</v>
      </c>
      <c r="S37" s="260">
        <v>54.000000000000007</v>
      </c>
      <c r="T37" s="323" t="s">
        <v>161</v>
      </c>
    </row>
    <row r="38" spans="1:27">
      <c r="A38" s="3" t="s">
        <v>283</v>
      </c>
      <c r="B38" s="340" t="str">
        <f t="shared" si="3"/>
        <v>NF99362</v>
      </c>
      <c r="C38" s="28" t="str">
        <f t="shared" si="4"/>
        <v>Cereal Rye</v>
      </c>
      <c r="D38" s="29" t="str">
        <f t="shared" si="5"/>
        <v>Cereal</v>
      </c>
      <c r="E38" s="259">
        <v>0.51217778071727371</v>
      </c>
      <c r="F38" s="170" t="s">
        <v>404</v>
      </c>
      <c r="G38" s="259">
        <v>1.3111751186362219</v>
      </c>
      <c r="H38" s="170" t="s">
        <v>105</v>
      </c>
      <c r="I38" s="261">
        <v>15.4</v>
      </c>
      <c r="J38" s="170" t="s">
        <v>176</v>
      </c>
      <c r="K38" s="261">
        <v>19.581666666666884</v>
      </c>
      <c r="L38" s="170" t="s">
        <v>203</v>
      </c>
      <c r="M38" s="261">
        <v>5.6666666666666687</v>
      </c>
      <c r="N38" s="170" t="s">
        <v>214</v>
      </c>
      <c r="O38" s="261">
        <v>5.5</v>
      </c>
      <c r="P38" s="170" t="s">
        <v>176</v>
      </c>
      <c r="Q38" s="261">
        <v>21.833333333333339</v>
      </c>
      <c r="R38" s="170" t="s">
        <v>165</v>
      </c>
      <c r="S38" s="261">
        <v>50.000000000000007</v>
      </c>
      <c r="T38" s="324" t="s">
        <v>161</v>
      </c>
    </row>
    <row r="39" spans="1:27">
      <c r="A39" s="3" t="s">
        <v>285</v>
      </c>
      <c r="B39" s="339" t="str">
        <f t="shared" si="3"/>
        <v>Wintergrazer 70</v>
      </c>
      <c r="C39" s="164" t="str">
        <f t="shared" si="4"/>
        <v>Cereal Rye</v>
      </c>
      <c r="D39" s="165" t="str">
        <f t="shared" si="5"/>
        <v>Cereal</v>
      </c>
      <c r="E39" s="258">
        <v>0.47120355825989158</v>
      </c>
      <c r="F39" s="168" t="s">
        <v>117</v>
      </c>
      <c r="G39" s="258">
        <v>1.4033671191653307</v>
      </c>
      <c r="H39" s="168" t="s">
        <v>192</v>
      </c>
      <c r="I39" s="260">
        <v>13.87</v>
      </c>
      <c r="J39" s="168" t="s">
        <v>216</v>
      </c>
      <c r="K39" s="260">
        <v>18.905000000000229</v>
      </c>
      <c r="L39" s="168" t="s">
        <v>104</v>
      </c>
      <c r="M39" s="260">
        <v>5.8333333333333313</v>
      </c>
      <c r="N39" s="168" t="s">
        <v>165</v>
      </c>
      <c r="O39" s="260">
        <v>6.1666666666666679</v>
      </c>
      <c r="P39" s="168" t="s">
        <v>162</v>
      </c>
      <c r="Q39" s="260">
        <v>25.500000000000004</v>
      </c>
      <c r="R39" s="168" t="s">
        <v>162</v>
      </c>
      <c r="S39" s="260">
        <v>55.333333333333321</v>
      </c>
      <c r="T39" s="323" t="s">
        <v>162</v>
      </c>
    </row>
    <row r="40" spans="1:27">
      <c r="A40" s="3" t="s">
        <v>308</v>
      </c>
      <c r="B40" s="340" t="str">
        <f t="shared" si="3"/>
        <v>Yankee</v>
      </c>
      <c r="C40" s="28" t="str">
        <f t="shared" si="4"/>
        <v>Cereal Rye</v>
      </c>
      <c r="D40" s="29" t="str">
        <f t="shared" si="5"/>
        <v>Cereal</v>
      </c>
      <c r="E40" s="259">
        <v>7.1704889300418073E-2</v>
      </c>
      <c r="F40" s="170" t="s">
        <v>130</v>
      </c>
      <c r="G40" s="259">
        <v>0.83997156037632958</v>
      </c>
      <c r="H40" s="170" t="s">
        <v>203</v>
      </c>
      <c r="I40" s="261">
        <v>14.83</v>
      </c>
      <c r="J40" s="170" t="s">
        <v>164</v>
      </c>
      <c r="K40" s="261">
        <v>18.263333333333563</v>
      </c>
      <c r="L40" s="170" t="s">
        <v>390</v>
      </c>
      <c r="M40" s="261">
        <v>5.0000000000000009</v>
      </c>
      <c r="N40" s="170" t="s">
        <v>358</v>
      </c>
      <c r="O40" s="261">
        <v>1</v>
      </c>
      <c r="P40" s="170" t="s">
        <v>223</v>
      </c>
      <c r="Q40" s="261">
        <v>8.5000000000000018</v>
      </c>
      <c r="R40" s="170" t="s">
        <v>153</v>
      </c>
      <c r="S40" s="261">
        <v>30.666666666666657</v>
      </c>
      <c r="T40" s="324" t="s">
        <v>112</v>
      </c>
    </row>
    <row r="41" spans="1:27">
      <c r="A41" s="3" t="s">
        <v>293</v>
      </c>
      <c r="B41" s="339" t="str">
        <f t="shared" si="3"/>
        <v>Bob</v>
      </c>
      <c r="C41" s="164" t="str">
        <f t="shared" si="4"/>
        <v xml:space="preserve">Oat </v>
      </c>
      <c r="D41" s="165" t="str">
        <f t="shared" si="5"/>
        <v>Cereal</v>
      </c>
      <c r="E41" s="258">
        <v>0.28681955720167313</v>
      </c>
      <c r="F41" s="168" t="s">
        <v>362</v>
      </c>
      <c r="G41" s="258">
        <v>0.99362489459151182</v>
      </c>
      <c r="H41" s="168" t="s">
        <v>380</v>
      </c>
      <c r="I41" s="260">
        <v>10.045</v>
      </c>
      <c r="J41" s="168" t="s">
        <v>348</v>
      </c>
      <c r="K41" s="260">
        <v>15.151666666666884</v>
      </c>
      <c r="L41" s="168" t="s">
        <v>378</v>
      </c>
      <c r="M41" s="260">
        <v>4.833333333333333</v>
      </c>
      <c r="N41" s="168" t="s">
        <v>213</v>
      </c>
      <c r="O41" s="260">
        <v>5</v>
      </c>
      <c r="P41" s="168" t="s">
        <v>176</v>
      </c>
      <c r="Q41" s="260">
        <v>10.66666666666667</v>
      </c>
      <c r="R41" s="168" t="s">
        <v>129</v>
      </c>
      <c r="S41" s="260">
        <v>23.999999999999993</v>
      </c>
      <c r="T41" s="323" t="s">
        <v>185</v>
      </c>
    </row>
    <row r="42" spans="1:27">
      <c r="A42" s="3" t="s">
        <v>298</v>
      </c>
      <c r="B42" s="340" t="str">
        <f t="shared" si="3"/>
        <v xml:space="preserve">Cosaque </v>
      </c>
      <c r="C42" s="28" t="str">
        <f t="shared" si="4"/>
        <v xml:space="preserve">Oat </v>
      </c>
      <c r="D42" s="29" t="str">
        <f t="shared" si="5"/>
        <v>Cereal</v>
      </c>
      <c r="E42" s="259">
        <v>0.22535822351560011</v>
      </c>
      <c r="F42" s="170" t="s">
        <v>94</v>
      </c>
      <c r="G42" s="259">
        <v>0.91167644967674777</v>
      </c>
      <c r="H42" s="170" t="s">
        <v>372</v>
      </c>
      <c r="I42" s="261">
        <v>13.795</v>
      </c>
      <c r="J42" s="170" t="s">
        <v>359</v>
      </c>
      <c r="K42" s="261">
        <v>15.796666666666894</v>
      </c>
      <c r="L42" s="170" t="s">
        <v>378</v>
      </c>
      <c r="M42" s="261">
        <v>4.4999999999999991</v>
      </c>
      <c r="N42" s="170" t="s">
        <v>222</v>
      </c>
      <c r="O42" s="261">
        <v>4.5</v>
      </c>
      <c r="P42" s="170" t="s">
        <v>168</v>
      </c>
      <c r="Q42" s="261">
        <v>8.5000000000000018</v>
      </c>
      <c r="R42" s="170" t="s">
        <v>153</v>
      </c>
      <c r="S42" s="261">
        <v>15.666666666666664</v>
      </c>
      <c r="T42" s="324" t="s">
        <v>184</v>
      </c>
    </row>
    <row r="43" spans="1:27">
      <c r="A43" s="3" t="s">
        <v>288</v>
      </c>
      <c r="B43" s="339" t="str">
        <f t="shared" si="3"/>
        <v>Hilliard</v>
      </c>
      <c r="C43" s="164" t="str">
        <f t="shared" si="4"/>
        <v>Wheat</v>
      </c>
      <c r="D43" s="165" t="str">
        <f t="shared" si="5"/>
        <v>Cereal</v>
      </c>
      <c r="E43" s="258">
        <v>0.31755022404470934</v>
      </c>
      <c r="F43" s="168" t="s">
        <v>361</v>
      </c>
      <c r="G43" s="258">
        <v>1.2292266737214574</v>
      </c>
      <c r="H43" s="168" t="s">
        <v>182</v>
      </c>
      <c r="I43" s="260">
        <v>10.361700000000001</v>
      </c>
      <c r="J43" s="168" t="s">
        <v>336</v>
      </c>
      <c r="K43" s="260">
        <v>25.186666666666888</v>
      </c>
      <c r="L43" s="168" t="s">
        <v>395</v>
      </c>
      <c r="M43" s="260">
        <v>4.4999999999999991</v>
      </c>
      <c r="N43" s="168" t="s">
        <v>222</v>
      </c>
      <c r="O43" s="260">
        <v>5.6</v>
      </c>
      <c r="P43" s="168" t="s">
        <v>165</v>
      </c>
      <c r="Q43" s="260">
        <v>14.166666666666671</v>
      </c>
      <c r="R43" s="168" t="s">
        <v>124</v>
      </c>
      <c r="S43" s="260">
        <v>22</v>
      </c>
      <c r="T43" s="323" t="s">
        <v>128</v>
      </c>
    </row>
    <row r="44" spans="1:27">
      <c r="A44" s="3" t="s">
        <v>303</v>
      </c>
      <c r="B44" s="340" t="str">
        <f t="shared" si="3"/>
        <v>Liberty 5658</v>
      </c>
      <c r="C44" s="28" t="str">
        <f t="shared" si="4"/>
        <v>Wheat</v>
      </c>
      <c r="D44" s="29" t="str">
        <f t="shared" si="5"/>
        <v>Cereal</v>
      </c>
      <c r="E44" s="259">
        <v>0.45071644703120067</v>
      </c>
      <c r="F44" s="170" t="s">
        <v>107</v>
      </c>
      <c r="G44" s="259">
        <v>1.1165475619636576</v>
      </c>
      <c r="H44" s="170" t="s">
        <v>196</v>
      </c>
      <c r="I44" s="261">
        <v>13.545</v>
      </c>
      <c r="J44" s="170" t="s">
        <v>167</v>
      </c>
      <c r="K44" s="261">
        <v>21.628333333333558</v>
      </c>
      <c r="L44" s="170" t="s">
        <v>98</v>
      </c>
      <c r="M44" s="261">
        <v>5.333333333333333</v>
      </c>
      <c r="N44" s="170" t="s">
        <v>197</v>
      </c>
      <c r="O44" s="261">
        <v>5.6666666666666679</v>
      </c>
      <c r="P44" s="170" t="s">
        <v>165</v>
      </c>
      <c r="Q44" s="261">
        <v>17.066666666666666</v>
      </c>
      <c r="R44" s="170" t="s">
        <v>169</v>
      </c>
      <c r="S44" s="261">
        <v>23.666666666666664</v>
      </c>
      <c r="T44" s="324" t="s">
        <v>97</v>
      </c>
    </row>
    <row r="45" spans="1:27" s="49" customFormat="1">
      <c r="B45" s="388" t="s">
        <v>1</v>
      </c>
      <c r="C45" s="403"/>
      <c r="D45" s="417"/>
      <c r="E45" s="41">
        <f>AVERAGE(E25:E44)</f>
        <v>0.3057701350882121</v>
      </c>
      <c r="F45" s="42"/>
      <c r="G45" s="41">
        <f>AVERAGE(G25:G44)</f>
        <v>1.1170597397443744</v>
      </c>
      <c r="H45" s="42"/>
      <c r="I45" s="43">
        <f>AVERAGE(I25:I44)</f>
        <v>13.115835000000001</v>
      </c>
      <c r="J45" s="44"/>
      <c r="K45" s="43">
        <f>AVERAGE(K25:K44)</f>
        <v>19.326883333333559</v>
      </c>
      <c r="L45" s="44"/>
      <c r="M45" s="43">
        <f>AVERAGE(M25:M44)</f>
        <v>4.7566666666666659</v>
      </c>
      <c r="N45" s="44"/>
      <c r="O45" s="43">
        <f>AVERAGE(O25:O44)</f>
        <v>4.32</v>
      </c>
      <c r="P45" s="44"/>
      <c r="Q45" s="43">
        <f>AVERAGE(Q25:Q44)</f>
        <v>13.970000000000002</v>
      </c>
      <c r="R45" s="44"/>
      <c r="S45" s="43">
        <f>AVERAGE(S25:S44)</f>
        <v>31.183333333333326</v>
      </c>
      <c r="T45" s="322"/>
    </row>
    <row r="46" spans="1:27" s="49" customFormat="1">
      <c r="B46" s="389" t="s">
        <v>429</v>
      </c>
      <c r="C46" s="404"/>
      <c r="D46" s="418"/>
      <c r="E46" s="45">
        <f>MIN(E25:E44)</f>
        <v>3.0730666843036207E-2</v>
      </c>
      <c r="F46" s="47"/>
      <c r="G46" s="45">
        <f>MIN(G25:G44)</f>
        <v>0.27657600158732781</v>
      </c>
      <c r="H46" s="47"/>
      <c r="I46" s="46">
        <f>MIN(I25:I44)</f>
        <v>4.2983000000000002</v>
      </c>
      <c r="J46" s="48"/>
      <c r="K46" s="46">
        <f>MIN(K25:K44)</f>
        <v>13.255000000000223</v>
      </c>
      <c r="L46" s="48"/>
      <c r="M46" s="46">
        <f>MIN(M25:M44)</f>
        <v>2.8999999999999995</v>
      </c>
      <c r="N46" s="48"/>
      <c r="O46" s="46">
        <f>MIN(O25:O44)</f>
        <v>0.99999999999999989</v>
      </c>
      <c r="P46" s="48"/>
      <c r="Q46" s="46">
        <f>MIN(Q25:Q44)</f>
        <v>3.5000000000000009</v>
      </c>
      <c r="R46" s="48"/>
      <c r="S46" s="46">
        <f>MIN(S25:S44)</f>
        <v>7.6666666666666572</v>
      </c>
      <c r="T46" s="180"/>
    </row>
    <row r="47" spans="1:27" s="49" customFormat="1">
      <c r="B47" s="389" t="s">
        <v>430</v>
      </c>
      <c r="C47" s="404"/>
      <c r="D47" s="418"/>
      <c r="E47" s="45">
        <f>MAX(E25:E44)</f>
        <v>0.71704889300418317</v>
      </c>
      <c r="F47" s="47"/>
      <c r="G47" s="45">
        <f>MAX(G25:G44)</f>
        <v>1.6901866763670044</v>
      </c>
      <c r="H47" s="47"/>
      <c r="I47" s="46">
        <f>MAX(I25:I44)</f>
        <v>20.603300000000001</v>
      </c>
      <c r="J47" s="48"/>
      <c r="K47" s="46">
        <f>MAX(K25:K44)</f>
        <v>25.87166666666689</v>
      </c>
      <c r="L47" s="48"/>
      <c r="M47" s="46">
        <f>MAX(M25:M44)</f>
        <v>6.3333333333333366</v>
      </c>
      <c r="N47" s="48"/>
      <c r="O47" s="46">
        <f>MAX(O25:O44)</f>
        <v>6.1666666666666679</v>
      </c>
      <c r="P47" s="48"/>
      <c r="Q47" s="46">
        <f>MAX(Q25:Q44)</f>
        <v>25.500000000000004</v>
      </c>
      <c r="R47" s="48"/>
      <c r="S47" s="46">
        <f>MAX(S25:S44)</f>
        <v>55.333333333333321</v>
      </c>
      <c r="T47" s="180"/>
      <c r="AA47" s="49" t="s">
        <v>3</v>
      </c>
    </row>
    <row r="48" spans="1:27" s="39" customFormat="1" ht="13.8" thickBot="1">
      <c r="B48" s="390" t="s">
        <v>431</v>
      </c>
      <c r="C48" s="405"/>
      <c r="D48" s="419"/>
      <c r="E48" s="50">
        <f>E47-E46</f>
        <v>0.68631822616114702</v>
      </c>
      <c r="F48" s="51"/>
      <c r="G48" s="50">
        <f>G47-G46</f>
        <v>1.4136106747796766</v>
      </c>
      <c r="H48" s="51"/>
      <c r="I48" s="52">
        <f>I47-I46</f>
        <v>16.305</v>
      </c>
      <c r="J48" s="53"/>
      <c r="K48" s="52">
        <f>K47-K46</f>
        <v>12.616666666666667</v>
      </c>
      <c r="L48" s="53"/>
      <c r="M48" s="52">
        <f>M47-M46</f>
        <v>3.4333333333333371</v>
      </c>
      <c r="N48" s="53"/>
      <c r="O48" s="52">
        <f>O47-O46</f>
        <v>5.1666666666666679</v>
      </c>
      <c r="P48" s="53"/>
      <c r="Q48" s="52">
        <f>Q47-Q46</f>
        <v>22.000000000000004</v>
      </c>
      <c r="R48" s="53"/>
      <c r="S48" s="52">
        <f>S47-S46</f>
        <v>47.666666666666664</v>
      </c>
      <c r="T48" s="186"/>
    </row>
    <row r="49" spans="1:32" s="248" customFormat="1" ht="45" customHeight="1">
      <c r="B49" s="486" t="s">
        <v>524</v>
      </c>
      <c r="C49" s="486"/>
      <c r="D49" s="486"/>
      <c r="E49" s="486"/>
      <c r="F49" s="486"/>
      <c r="G49" s="486"/>
      <c r="H49" s="486"/>
      <c r="I49" s="486"/>
      <c r="J49" s="486"/>
      <c r="K49" s="486"/>
      <c r="L49" s="486"/>
      <c r="M49" s="486"/>
      <c r="N49" s="486"/>
      <c r="O49" s="486"/>
      <c r="P49" s="486"/>
      <c r="Q49" s="486"/>
      <c r="R49" s="486"/>
      <c r="S49" s="486"/>
      <c r="T49" s="486"/>
      <c r="AF49" s="248" t="s">
        <v>3</v>
      </c>
    </row>
    <row r="50" spans="1:32" s="39" customFormat="1" ht="30" customHeight="1" thickBot="1">
      <c r="B50" s="493" t="s">
        <v>516</v>
      </c>
      <c r="C50" s="493"/>
      <c r="D50" s="493"/>
      <c r="E50" s="493"/>
      <c r="F50" s="493"/>
      <c r="G50" s="493"/>
      <c r="H50" s="493"/>
      <c r="I50" s="493"/>
      <c r="J50" s="493"/>
      <c r="K50" s="493"/>
      <c r="L50" s="493"/>
      <c r="M50" s="493"/>
      <c r="N50" s="493"/>
      <c r="O50" s="493"/>
      <c r="P50" s="493"/>
      <c r="Q50" s="493"/>
      <c r="R50" s="493"/>
      <c r="S50" s="493"/>
      <c r="T50" s="493"/>
    </row>
    <row r="51" spans="1:32" s="163" customFormat="1" ht="28.05" customHeight="1">
      <c r="B51" s="1" t="s">
        <v>0</v>
      </c>
      <c r="C51" s="160" t="s">
        <v>505</v>
      </c>
      <c r="D51" s="160" t="s">
        <v>21</v>
      </c>
      <c r="E51" s="477" t="s">
        <v>595</v>
      </c>
      <c r="F51" s="478"/>
      <c r="G51" s="478"/>
      <c r="H51" s="478"/>
      <c r="I51" s="477" t="s">
        <v>592</v>
      </c>
      <c r="J51" s="478"/>
      <c r="K51" s="478"/>
      <c r="L51" s="478"/>
      <c r="M51" s="477" t="s">
        <v>593</v>
      </c>
      <c r="N51" s="478"/>
      <c r="O51" s="478"/>
      <c r="P51" s="478"/>
      <c r="Q51" s="478"/>
      <c r="R51" s="478"/>
      <c r="S51" s="478"/>
      <c r="T51" s="479"/>
    </row>
    <row r="52" spans="1:32" s="163" customFormat="1" ht="19.8" customHeight="1" thickBot="1">
      <c r="B52" s="2"/>
      <c r="C52" s="161"/>
      <c r="D52" s="161"/>
      <c r="E52" s="480" t="s">
        <v>269</v>
      </c>
      <c r="F52" s="481"/>
      <c r="G52" s="482" t="s">
        <v>81</v>
      </c>
      <c r="H52" s="481"/>
      <c r="I52" s="483" t="s">
        <v>83</v>
      </c>
      <c r="J52" s="481"/>
      <c r="K52" s="481" t="s">
        <v>84</v>
      </c>
      <c r="L52" s="481"/>
      <c r="M52" s="483" t="s">
        <v>83</v>
      </c>
      <c r="N52" s="481"/>
      <c r="O52" s="481" t="s">
        <v>84</v>
      </c>
      <c r="P52" s="481"/>
      <c r="Q52" s="481" t="s">
        <v>85</v>
      </c>
      <c r="R52" s="481"/>
      <c r="S52" s="481" t="s">
        <v>81</v>
      </c>
      <c r="T52" s="484"/>
    </row>
    <row r="53" spans="1:32" s="39" customFormat="1">
      <c r="B53" s="392" t="s">
        <v>449</v>
      </c>
      <c r="C53" s="407"/>
      <c r="D53" s="407"/>
      <c r="E53" s="149"/>
      <c r="F53" s="99"/>
      <c r="G53" s="149"/>
      <c r="H53" s="99"/>
      <c r="I53" s="150"/>
      <c r="J53" s="100"/>
      <c r="K53" s="150"/>
      <c r="L53" s="100"/>
      <c r="M53" s="150"/>
      <c r="N53" s="100"/>
      <c r="O53" s="150"/>
      <c r="P53" s="100"/>
      <c r="Q53" s="150"/>
      <c r="R53" s="100"/>
      <c r="S53" s="150"/>
      <c r="T53" s="196"/>
    </row>
    <row r="54" spans="1:32">
      <c r="A54" s="3" t="s">
        <v>312</v>
      </c>
      <c r="B54" s="339" t="str">
        <f t="shared" ref="B54" si="6">VLOOKUP(A54,VL_CCVT,4,FALSE)</f>
        <v>FIXatioN</v>
      </c>
      <c r="C54" s="164" t="str">
        <f t="shared" ref="C54" si="7">VLOOKUP(A54,VL_CCVT,3,FALSE)</f>
        <v>Clover, Balansa</v>
      </c>
      <c r="D54" s="165" t="str">
        <f t="shared" ref="D54" si="8">VLOOKUP(A54,VL_CCVT,2,FALSE)</f>
        <v>Legume</v>
      </c>
      <c r="E54" s="258">
        <v>0.19462755667256371</v>
      </c>
      <c r="F54" s="168" t="s">
        <v>104</v>
      </c>
      <c r="G54" s="258">
        <v>0.8502151159906759</v>
      </c>
      <c r="H54" s="168" t="s">
        <v>203</v>
      </c>
      <c r="I54" s="260">
        <v>8.9932999999999996</v>
      </c>
      <c r="J54" s="168" t="s">
        <v>364</v>
      </c>
      <c r="K54" s="260">
        <v>20.570000000000235</v>
      </c>
      <c r="L54" s="168" t="s">
        <v>120</v>
      </c>
      <c r="M54" s="260">
        <v>0.49999999999999867</v>
      </c>
      <c r="N54" s="168" t="s">
        <v>155</v>
      </c>
      <c r="O54" s="260">
        <v>0.99999999999999944</v>
      </c>
      <c r="P54" s="168" t="s">
        <v>397</v>
      </c>
      <c r="Q54" s="260">
        <v>6.4999999999999991</v>
      </c>
      <c r="R54" s="168" t="s">
        <v>205</v>
      </c>
      <c r="S54" s="260">
        <v>17.333333333333329</v>
      </c>
      <c r="T54" s="323" t="s">
        <v>179</v>
      </c>
    </row>
    <row r="55" spans="1:32">
      <c r="A55" s="3" t="s">
        <v>321</v>
      </c>
      <c r="B55" s="340" t="str">
        <f t="shared" ref="B55:B82" si="9">VLOOKUP(A55,VL_CCVT,4,FALSE)</f>
        <v>Paradana</v>
      </c>
      <c r="C55" s="28" t="str">
        <f t="shared" ref="C55:C82" si="10">VLOOKUP(A55,VL_CCVT,3,FALSE)</f>
        <v>Clover, Balansa</v>
      </c>
      <c r="D55" s="29" t="str">
        <f t="shared" ref="D55:D82" si="11">VLOOKUP(A55,VL_CCVT,2,FALSE)</f>
        <v>Legume</v>
      </c>
      <c r="E55" s="259">
        <v>0.14340977860083626</v>
      </c>
      <c r="F55" s="170" t="s">
        <v>240</v>
      </c>
      <c r="G55" s="259">
        <v>0.57363911440334803</v>
      </c>
      <c r="H55" s="170" t="s">
        <v>148</v>
      </c>
      <c r="I55" s="261">
        <v>5.3766999999999996</v>
      </c>
      <c r="J55" s="170" t="s">
        <v>411</v>
      </c>
      <c r="K55" s="261">
        <v>13.473333333333596</v>
      </c>
      <c r="L55" s="170" t="s">
        <v>114</v>
      </c>
      <c r="M55" s="261">
        <v>0.73333333333333217</v>
      </c>
      <c r="N55" s="170" t="s">
        <v>221</v>
      </c>
      <c r="O55" s="261">
        <v>0.99999999999999967</v>
      </c>
      <c r="P55" s="170" t="s">
        <v>397</v>
      </c>
      <c r="Q55" s="261">
        <v>5.3333333333333321</v>
      </c>
      <c r="R55" s="170" t="s">
        <v>399</v>
      </c>
      <c r="S55" s="261">
        <v>8.9999999999999929</v>
      </c>
      <c r="T55" s="324" t="s">
        <v>126</v>
      </c>
    </row>
    <row r="56" spans="1:32">
      <c r="A56" s="3" t="s">
        <v>291</v>
      </c>
      <c r="B56" s="339" t="str">
        <f t="shared" si="9"/>
        <v>Viper</v>
      </c>
      <c r="C56" s="164" t="str">
        <f t="shared" si="10"/>
        <v>Clover, Balansa</v>
      </c>
      <c r="D56" s="165" t="str">
        <f t="shared" si="11"/>
        <v>Legume</v>
      </c>
      <c r="E56" s="258">
        <v>0.13316622298649081</v>
      </c>
      <c r="F56" s="168" t="s">
        <v>150</v>
      </c>
      <c r="G56" s="258">
        <v>0.76826667107591151</v>
      </c>
      <c r="H56" s="168" t="s">
        <v>99</v>
      </c>
      <c r="I56" s="260">
        <v>5.5766999999999998</v>
      </c>
      <c r="J56" s="168" t="s">
        <v>407</v>
      </c>
      <c r="K56" s="260">
        <v>17.703333333333568</v>
      </c>
      <c r="L56" s="168" t="s">
        <v>390</v>
      </c>
      <c r="M56" s="260">
        <v>0.66666666666666541</v>
      </c>
      <c r="N56" s="168" t="s">
        <v>221</v>
      </c>
      <c r="O56" s="260">
        <v>0.99999999999999967</v>
      </c>
      <c r="P56" s="168" t="s">
        <v>397</v>
      </c>
      <c r="Q56" s="260">
        <v>5</v>
      </c>
      <c r="R56" s="168" t="s">
        <v>408</v>
      </c>
      <c r="S56" s="260">
        <v>12.333333333333325</v>
      </c>
      <c r="T56" s="323" t="s">
        <v>154</v>
      </c>
    </row>
    <row r="57" spans="1:32">
      <c r="A57" s="3" t="s">
        <v>329</v>
      </c>
      <c r="B57" s="340" t="str">
        <f t="shared" si="9"/>
        <v>Balady</v>
      </c>
      <c r="C57" s="28" t="str">
        <f t="shared" si="10"/>
        <v>Clover, Berseem</v>
      </c>
      <c r="D57" s="29" t="str">
        <f t="shared" si="11"/>
        <v>Legume</v>
      </c>
      <c r="E57" s="259">
        <v>3.0730666843035988E-2</v>
      </c>
      <c r="F57" s="170" t="s">
        <v>156</v>
      </c>
      <c r="G57" s="259">
        <v>0.13316622298649192</v>
      </c>
      <c r="H57" s="170" t="s">
        <v>210</v>
      </c>
      <c r="I57" s="261">
        <v>1.81</v>
      </c>
      <c r="J57" s="170" t="s">
        <v>386</v>
      </c>
      <c r="K57" s="261">
        <v>9.0700000000002525</v>
      </c>
      <c r="L57" s="170" t="s">
        <v>255</v>
      </c>
      <c r="M57" s="261">
        <v>0.33333333333333193</v>
      </c>
      <c r="N57" s="170" t="s">
        <v>262</v>
      </c>
      <c r="O57" s="261">
        <v>0.99999999999999967</v>
      </c>
      <c r="P57" s="170" t="s">
        <v>397</v>
      </c>
      <c r="Q57" s="261">
        <v>3.8333333333333321</v>
      </c>
      <c r="R57" s="170" t="s">
        <v>259</v>
      </c>
      <c r="S57" s="261">
        <v>0.99999999999999289</v>
      </c>
      <c r="T57" s="324" t="s">
        <v>246</v>
      </c>
    </row>
    <row r="58" spans="1:32">
      <c r="A58" s="3" t="s">
        <v>315</v>
      </c>
      <c r="B58" s="339" t="str">
        <f t="shared" si="9"/>
        <v>Frosty</v>
      </c>
      <c r="C58" s="164" t="str">
        <f t="shared" si="10"/>
        <v>Clover, Berseem</v>
      </c>
      <c r="D58" s="165" t="str">
        <f t="shared" si="11"/>
        <v>Legume</v>
      </c>
      <c r="E58" s="258">
        <v>0.29706311281601838</v>
      </c>
      <c r="F58" s="168" t="s">
        <v>380</v>
      </c>
      <c r="G58" s="258">
        <v>1.1267911175780032</v>
      </c>
      <c r="H58" s="168" t="s">
        <v>196</v>
      </c>
      <c r="I58" s="260">
        <v>4.4983000000000004</v>
      </c>
      <c r="J58" s="168" t="s">
        <v>134</v>
      </c>
      <c r="K58" s="260">
        <v>22.003333333333583</v>
      </c>
      <c r="L58" s="168" t="s">
        <v>98</v>
      </c>
      <c r="M58" s="260">
        <v>0.83333333333333226</v>
      </c>
      <c r="N58" s="168" t="s">
        <v>204</v>
      </c>
      <c r="O58" s="260">
        <v>1.9999999999999996</v>
      </c>
      <c r="P58" s="168" t="s">
        <v>217</v>
      </c>
      <c r="Q58" s="260">
        <v>8.0000000000000036</v>
      </c>
      <c r="R58" s="168" t="s">
        <v>240</v>
      </c>
      <c r="S58" s="260">
        <v>18.333333333333329</v>
      </c>
      <c r="T58" s="323" t="s">
        <v>192</v>
      </c>
    </row>
    <row r="59" spans="1:32">
      <c r="A59" s="3" t="s">
        <v>292</v>
      </c>
      <c r="B59" s="340" t="str">
        <f t="shared" si="9"/>
        <v>AU Sunrise</v>
      </c>
      <c r="C59" s="28" t="str">
        <f t="shared" si="10"/>
        <v>Clover, Crimson</v>
      </c>
      <c r="D59" s="29" t="str">
        <f t="shared" si="11"/>
        <v>Legume</v>
      </c>
      <c r="E59" s="259">
        <v>0.4609600026455461</v>
      </c>
      <c r="F59" s="170" t="s">
        <v>107</v>
      </c>
      <c r="G59" s="259">
        <v>1.9770062335686776</v>
      </c>
      <c r="H59" s="170" t="s">
        <v>168</v>
      </c>
      <c r="I59" s="261">
        <v>8.0716999999999999</v>
      </c>
      <c r="J59" s="170" t="s">
        <v>363</v>
      </c>
      <c r="K59" s="261">
        <v>35.928333333333555</v>
      </c>
      <c r="L59" s="170" t="s">
        <v>183</v>
      </c>
      <c r="M59" s="261">
        <v>1.3166666666666669</v>
      </c>
      <c r="N59" s="170" t="s">
        <v>126</v>
      </c>
      <c r="O59" s="261">
        <v>0.99999999999999956</v>
      </c>
      <c r="P59" s="170" t="s">
        <v>397</v>
      </c>
      <c r="Q59" s="261">
        <v>8.0000000000000018</v>
      </c>
      <c r="R59" s="170" t="s">
        <v>240</v>
      </c>
      <c r="S59" s="261">
        <v>22</v>
      </c>
      <c r="T59" s="324" t="s">
        <v>128</v>
      </c>
    </row>
    <row r="60" spans="1:32">
      <c r="A60" s="3" t="s">
        <v>297</v>
      </c>
      <c r="B60" s="339" t="str">
        <f t="shared" si="9"/>
        <v>Bolsena</v>
      </c>
      <c r="C60" s="164" t="str">
        <f t="shared" si="10"/>
        <v>Clover, Crimson</v>
      </c>
      <c r="D60" s="165" t="str">
        <f t="shared" si="11"/>
        <v>Legume</v>
      </c>
      <c r="E60" s="258">
        <v>0.5838826700176919</v>
      </c>
      <c r="F60" s="168" t="s">
        <v>219</v>
      </c>
      <c r="G60" s="258">
        <v>2.1716337902412421</v>
      </c>
      <c r="H60" s="168" t="s">
        <v>165</v>
      </c>
      <c r="I60" s="260">
        <v>7.2967000000000004</v>
      </c>
      <c r="J60" s="168" t="s">
        <v>363</v>
      </c>
      <c r="K60" s="260">
        <v>35.930000000000213</v>
      </c>
      <c r="L60" s="168" t="s">
        <v>183</v>
      </c>
      <c r="M60" s="260">
        <v>1.3666666666666663</v>
      </c>
      <c r="N60" s="168" t="s">
        <v>139</v>
      </c>
      <c r="O60" s="260">
        <v>0.99999999999999956</v>
      </c>
      <c r="P60" s="168" t="s">
        <v>397</v>
      </c>
      <c r="Q60" s="260">
        <v>9.3333333333333375</v>
      </c>
      <c r="R60" s="168" t="s">
        <v>113</v>
      </c>
      <c r="S60" s="260">
        <v>22.666666666666664</v>
      </c>
      <c r="T60" s="323" t="s">
        <v>101</v>
      </c>
    </row>
    <row r="61" spans="1:32">
      <c r="A61" s="3" t="s">
        <v>294</v>
      </c>
      <c r="B61" s="340" t="str">
        <f t="shared" si="9"/>
        <v xml:space="preserve">Dixie </v>
      </c>
      <c r="C61" s="28" t="str">
        <f t="shared" si="10"/>
        <v>Clover, Crimson</v>
      </c>
      <c r="D61" s="29" t="str">
        <f t="shared" si="11"/>
        <v>Legume</v>
      </c>
      <c r="E61" s="259">
        <v>0.5531520031746554</v>
      </c>
      <c r="F61" s="170" t="s">
        <v>172</v>
      </c>
      <c r="G61" s="259">
        <v>2.0589546784834414</v>
      </c>
      <c r="H61" s="170" t="s">
        <v>176</v>
      </c>
      <c r="I61" s="261">
        <v>7.1</v>
      </c>
      <c r="J61" s="170" t="s">
        <v>351</v>
      </c>
      <c r="K61" s="261">
        <v>33.52833333333357</v>
      </c>
      <c r="L61" s="170" t="s">
        <v>111</v>
      </c>
      <c r="M61" s="261">
        <v>1.1666666666666663</v>
      </c>
      <c r="N61" s="170" t="s">
        <v>354</v>
      </c>
      <c r="O61" s="261">
        <v>0.99999999999999956</v>
      </c>
      <c r="P61" s="170" t="s">
        <v>397</v>
      </c>
      <c r="Q61" s="261">
        <v>10.000000000000002</v>
      </c>
      <c r="R61" s="170" t="s">
        <v>154</v>
      </c>
      <c r="S61" s="261">
        <v>20.999999999999996</v>
      </c>
      <c r="T61" s="324" t="s">
        <v>119</v>
      </c>
    </row>
    <row r="62" spans="1:32">
      <c r="A62" s="3" t="s">
        <v>299</v>
      </c>
      <c r="B62" s="339" t="str">
        <f t="shared" si="9"/>
        <v>Kentucky Pride</v>
      </c>
      <c r="C62" s="164" t="str">
        <f t="shared" si="10"/>
        <v>Clover, Crimson</v>
      </c>
      <c r="D62" s="165" t="str">
        <f t="shared" si="11"/>
        <v>Legume</v>
      </c>
      <c r="E62" s="258">
        <v>0.7375360042328738</v>
      </c>
      <c r="F62" s="168" t="s">
        <v>165</v>
      </c>
      <c r="G62" s="258">
        <v>2.4789404586716057</v>
      </c>
      <c r="H62" s="168" t="s">
        <v>161</v>
      </c>
      <c r="I62" s="260">
        <v>7.9482999999999997</v>
      </c>
      <c r="J62" s="168" t="s">
        <v>361</v>
      </c>
      <c r="K62" s="260">
        <v>32.766666666666907</v>
      </c>
      <c r="L62" s="168" t="s">
        <v>192</v>
      </c>
      <c r="M62" s="260">
        <v>1.4166666666666661</v>
      </c>
      <c r="N62" s="168" t="s">
        <v>110</v>
      </c>
      <c r="O62" s="260">
        <v>0.99999999999999956</v>
      </c>
      <c r="P62" s="168" t="s">
        <v>397</v>
      </c>
      <c r="Q62" s="260">
        <v>7.6666666666666696</v>
      </c>
      <c r="R62" s="168" t="s">
        <v>202</v>
      </c>
      <c r="S62" s="260">
        <v>17.999999999999996</v>
      </c>
      <c r="T62" s="323" t="s">
        <v>192</v>
      </c>
    </row>
    <row r="63" spans="1:32">
      <c r="A63" s="3" t="s">
        <v>275</v>
      </c>
      <c r="B63" s="340" t="str">
        <f t="shared" si="9"/>
        <v>SECCM18</v>
      </c>
      <c r="C63" s="28" t="str">
        <f t="shared" si="10"/>
        <v>Clover, Crimson</v>
      </c>
      <c r="D63" s="29" t="str">
        <f t="shared" si="11"/>
        <v>Legume</v>
      </c>
      <c r="E63" s="259">
        <v>0.54290844756031009</v>
      </c>
      <c r="F63" s="170" t="s">
        <v>359</v>
      </c>
      <c r="G63" s="259">
        <v>2.0179804560260597</v>
      </c>
      <c r="H63" s="170" t="s">
        <v>176</v>
      </c>
      <c r="I63" s="261">
        <v>8.56</v>
      </c>
      <c r="J63" s="170" t="s">
        <v>344</v>
      </c>
      <c r="K63" s="261">
        <v>38.620000000000189</v>
      </c>
      <c r="L63" s="170" t="s">
        <v>97</v>
      </c>
      <c r="M63" s="261">
        <v>1.833333333333333</v>
      </c>
      <c r="N63" s="170" t="s">
        <v>412</v>
      </c>
      <c r="O63" s="261">
        <v>3.0000000000000009</v>
      </c>
      <c r="P63" s="170" t="s">
        <v>97</v>
      </c>
      <c r="Q63" s="261">
        <v>10.000000000000002</v>
      </c>
      <c r="R63" s="170" t="s">
        <v>154</v>
      </c>
      <c r="S63" s="261">
        <v>20.333333333333332</v>
      </c>
      <c r="T63" s="324" t="s">
        <v>117</v>
      </c>
    </row>
    <row r="64" spans="1:32">
      <c r="A64" s="3" t="s">
        <v>311</v>
      </c>
      <c r="B64" s="339" t="str">
        <f t="shared" si="9"/>
        <v>White Cloud</v>
      </c>
      <c r="C64" s="164" t="str">
        <f t="shared" si="10"/>
        <v>Clover, Crimson</v>
      </c>
      <c r="D64" s="165" t="str">
        <f t="shared" si="11"/>
        <v>Legume</v>
      </c>
      <c r="E64" s="258">
        <v>0.41998578018816712</v>
      </c>
      <c r="F64" s="168" t="s">
        <v>384</v>
      </c>
      <c r="G64" s="258">
        <v>1.8745706774252018</v>
      </c>
      <c r="H64" s="168" t="s">
        <v>197</v>
      </c>
      <c r="I64" s="260">
        <v>8.8082999999999991</v>
      </c>
      <c r="J64" s="168" t="s">
        <v>384</v>
      </c>
      <c r="K64" s="260">
        <v>33.850000000002545</v>
      </c>
      <c r="L64" s="168" t="s">
        <v>222</v>
      </c>
      <c r="M64" s="260">
        <v>1.6666666666667298</v>
      </c>
      <c r="N64" s="168" t="s">
        <v>415</v>
      </c>
      <c r="O64" s="260">
        <v>0.99999999999997558</v>
      </c>
      <c r="P64" s="168" t="s">
        <v>397</v>
      </c>
      <c r="Q64" s="260">
        <v>9.8333333333333766</v>
      </c>
      <c r="R64" s="168" t="s">
        <v>154</v>
      </c>
      <c r="S64" s="260">
        <v>18.666666666666742</v>
      </c>
      <c r="T64" s="323" t="s">
        <v>192</v>
      </c>
    </row>
    <row r="65" spans="1:20">
      <c r="A65" s="3" t="s">
        <v>324</v>
      </c>
      <c r="B65" s="340" t="str">
        <f t="shared" si="9"/>
        <v>Big Red</v>
      </c>
      <c r="C65" s="28" t="str">
        <f t="shared" si="10"/>
        <v>Clover, Red</v>
      </c>
      <c r="D65" s="29" t="str">
        <f t="shared" si="11"/>
        <v>Legume</v>
      </c>
      <c r="E65" s="259">
        <v>8.1948444914763399E-2</v>
      </c>
      <c r="F65" s="170" t="s">
        <v>180</v>
      </c>
      <c r="G65" s="259">
        <v>0.36876800211643823</v>
      </c>
      <c r="H65" s="170" t="s">
        <v>159</v>
      </c>
      <c r="I65" s="261">
        <v>5.8266999999999998</v>
      </c>
      <c r="J65" s="170" t="s">
        <v>411</v>
      </c>
      <c r="K65" s="261">
        <v>10.746666666666922</v>
      </c>
      <c r="L65" s="170" t="s">
        <v>159</v>
      </c>
      <c r="M65" s="261">
        <v>0.99999999999999933</v>
      </c>
      <c r="N65" s="170" t="s">
        <v>354</v>
      </c>
      <c r="O65" s="261">
        <v>0.99999999999999956</v>
      </c>
      <c r="P65" s="170" t="s">
        <v>397</v>
      </c>
      <c r="Q65" s="261">
        <v>2.3333333333333375</v>
      </c>
      <c r="R65" s="170" t="s">
        <v>232</v>
      </c>
      <c r="S65" s="261">
        <v>5.9999999999999982</v>
      </c>
      <c r="T65" s="324" t="s">
        <v>201</v>
      </c>
    </row>
    <row r="66" spans="1:20">
      <c r="A66" s="3" t="s">
        <v>327</v>
      </c>
      <c r="B66" s="339" t="str">
        <f t="shared" si="9"/>
        <v>Blaze</v>
      </c>
      <c r="C66" s="164" t="str">
        <f t="shared" si="10"/>
        <v>Clover, Red</v>
      </c>
      <c r="D66" s="165" t="str">
        <f t="shared" si="11"/>
        <v>Legume</v>
      </c>
      <c r="E66" s="258">
        <v>3.0730666843035988E-2</v>
      </c>
      <c r="F66" s="168" t="s">
        <v>156</v>
      </c>
      <c r="G66" s="258">
        <v>0.18438400105821987</v>
      </c>
      <c r="H66" s="168" t="s">
        <v>255</v>
      </c>
      <c r="I66" s="260">
        <v>5.0917000000000003</v>
      </c>
      <c r="J66" s="168" t="s">
        <v>413</v>
      </c>
      <c r="K66" s="260">
        <v>12.733333333333601</v>
      </c>
      <c r="L66" s="168" t="s">
        <v>148</v>
      </c>
      <c r="M66" s="260">
        <v>0.5666666666666651</v>
      </c>
      <c r="N66" s="168" t="s">
        <v>143</v>
      </c>
      <c r="O66" s="260">
        <v>0.99999999999999956</v>
      </c>
      <c r="P66" s="168" t="s">
        <v>397</v>
      </c>
      <c r="Q66" s="260">
        <v>1.3333333333333375</v>
      </c>
      <c r="R66" s="168" t="s">
        <v>242</v>
      </c>
      <c r="S66" s="260">
        <v>5.6666666666666643</v>
      </c>
      <c r="T66" s="323" t="s">
        <v>366</v>
      </c>
    </row>
    <row r="67" spans="1:20">
      <c r="A67" s="3" t="s">
        <v>320</v>
      </c>
      <c r="B67" s="340" t="str">
        <f t="shared" si="9"/>
        <v>GA9909</v>
      </c>
      <c r="C67" s="28" t="str">
        <f t="shared" si="10"/>
        <v>Clover, Red</v>
      </c>
      <c r="D67" s="29" t="str">
        <f t="shared" si="11"/>
        <v>Legume</v>
      </c>
      <c r="E67" s="259">
        <v>3.0730666843035988E-2</v>
      </c>
      <c r="F67" s="170" t="s">
        <v>156</v>
      </c>
      <c r="G67" s="259">
        <v>0.28681955720167446</v>
      </c>
      <c r="H67" s="170" t="s">
        <v>249</v>
      </c>
      <c r="I67" s="261">
        <v>5.4832999999999998</v>
      </c>
      <c r="J67" s="170" t="s">
        <v>383</v>
      </c>
      <c r="K67" s="261">
        <v>14.460000000000264</v>
      </c>
      <c r="L67" s="170" t="s">
        <v>114</v>
      </c>
      <c r="M67" s="261">
        <v>0.91666666666666552</v>
      </c>
      <c r="N67" s="170" t="s">
        <v>204</v>
      </c>
      <c r="O67" s="261">
        <v>0.99999999999999956</v>
      </c>
      <c r="P67" s="170" t="s">
        <v>397</v>
      </c>
      <c r="Q67" s="261">
        <v>4.166666666666667</v>
      </c>
      <c r="R67" s="170" t="s">
        <v>258</v>
      </c>
      <c r="S67" s="261">
        <v>7</v>
      </c>
      <c r="T67" s="324" t="s">
        <v>123</v>
      </c>
    </row>
    <row r="68" spans="1:20">
      <c r="A68" s="3" t="s">
        <v>325</v>
      </c>
      <c r="B68" s="339" t="str">
        <f t="shared" si="9"/>
        <v>VNS</v>
      </c>
      <c r="C68" s="164" t="str">
        <f t="shared" si="10"/>
        <v>Clover, Red</v>
      </c>
      <c r="D68" s="165" t="str">
        <f t="shared" si="11"/>
        <v>Legume</v>
      </c>
      <c r="E68" s="258">
        <v>0.19462755667256371</v>
      </c>
      <c r="F68" s="168" t="s">
        <v>104</v>
      </c>
      <c r="G68" s="258">
        <v>0.52242133633162036</v>
      </c>
      <c r="H68" s="168" t="s">
        <v>245</v>
      </c>
      <c r="I68" s="260">
        <v>3.81</v>
      </c>
      <c r="J68" s="168" t="s">
        <v>406</v>
      </c>
      <c r="K68" s="260">
        <v>14.626666666666924</v>
      </c>
      <c r="L68" s="168" t="s">
        <v>205</v>
      </c>
      <c r="M68" s="260">
        <v>0.83333333333333226</v>
      </c>
      <c r="N68" s="168" t="s">
        <v>204</v>
      </c>
      <c r="O68" s="260">
        <v>0.99999999999999956</v>
      </c>
      <c r="P68" s="168" t="s">
        <v>397</v>
      </c>
      <c r="Q68" s="260">
        <v>4.6666666666666679</v>
      </c>
      <c r="R68" s="168" t="s">
        <v>414</v>
      </c>
      <c r="S68" s="260">
        <v>8.6666666666666643</v>
      </c>
      <c r="T68" s="323" t="s">
        <v>126</v>
      </c>
    </row>
    <row r="69" spans="1:20">
      <c r="A69" s="3" t="s">
        <v>273</v>
      </c>
      <c r="B69" s="340" t="str">
        <f t="shared" si="9"/>
        <v>VNS</v>
      </c>
      <c r="C69" s="28" t="str">
        <f t="shared" si="10"/>
        <v>Vetch, Common</v>
      </c>
      <c r="D69" s="29" t="str">
        <f t="shared" si="11"/>
        <v>Legume</v>
      </c>
      <c r="E69" s="259">
        <v>0.17414044544387289</v>
      </c>
      <c r="F69" s="170" t="s">
        <v>240</v>
      </c>
      <c r="G69" s="259">
        <v>0.52242133633162013</v>
      </c>
      <c r="H69" s="170" t="s">
        <v>245</v>
      </c>
      <c r="I69" s="261">
        <v>4.7732999999999999</v>
      </c>
      <c r="J69" s="170" t="s">
        <v>399</v>
      </c>
      <c r="K69" s="261">
        <v>7.6500000000002117</v>
      </c>
      <c r="L69" s="170" t="s">
        <v>210</v>
      </c>
      <c r="M69" s="261">
        <v>4</v>
      </c>
      <c r="N69" s="170" t="s">
        <v>241</v>
      </c>
      <c r="O69" s="261">
        <v>2.6666666666666661</v>
      </c>
      <c r="P69" s="170" t="s">
        <v>183</v>
      </c>
      <c r="Q69" s="261">
        <v>10.000000000000002</v>
      </c>
      <c r="R69" s="170" t="s">
        <v>154</v>
      </c>
      <c r="S69" s="261">
        <v>13.333333333333329</v>
      </c>
      <c r="T69" s="324" t="s">
        <v>207</v>
      </c>
    </row>
    <row r="70" spans="1:20">
      <c r="A70" s="3" t="s">
        <v>272</v>
      </c>
      <c r="B70" s="339" t="str">
        <f t="shared" si="9"/>
        <v xml:space="preserve">AU Merit </v>
      </c>
      <c r="C70" s="164" t="str">
        <f t="shared" si="10"/>
        <v>Vetch, Hairy</v>
      </c>
      <c r="D70" s="165" t="str">
        <f t="shared" si="11"/>
        <v>Legume</v>
      </c>
      <c r="E70" s="258">
        <v>0.53266489194596445</v>
      </c>
      <c r="F70" s="168" t="s">
        <v>342</v>
      </c>
      <c r="G70" s="258">
        <v>2.4686969030572596</v>
      </c>
      <c r="H70" s="168" t="s">
        <v>161</v>
      </c>
      <c r="I70" s="260">
        <v>8.4582999999999995</v>
      </c>
      <c r="J70" s="168" t="s">
        <v>160</v>
      </c>
      <c r="K70" s="260">
        <v>69.338333333333622</v>
      </c>
      <c r="L70" s="168" t="s">
        <v>162</v>
      </c>
      <c r="M70" s="260">
        <v>5.1666666666666661</v>
      </c>
      <c r="N70" s="168" t="s">
        <v>170</v>
      </c>
      <c r="O70" s="260">
        <v>5.3333333333333339</v>
      </c>
      <c r="P70" s="168" t="s">
        <v>176</v>
      </c>
      <c r="Q70" s="260">
        <v>14.833333333333332</v>
      </c>
      <c r="R70" s="168" t="s">
        <v>122</v>
      </c>
      <c r="S70" s="260">
        <v>24.333333333333332</v>
      </c>
      <c r="T70" s="323" t="s">
        <v>102</v>
      </c>
    </row>
    <row r="71" spans="1:20">
      <c r="A71" s="3" t="s">
        <v>282</v>
      </c>
      <c r="B71" s="340" t="str">
        <f t="shared" si="9"/>
        <v>Patagonia Inta</v>
      </c>
      <c r="C71" s="28" t="str">
        <f t="shared" si="10"/>
        <v>Vetch, Hairy</v>
      </c>
      <c r="D71" s="29" t="str">
        <f t="shared" si="11"/>
        <v>Legume</v>
      </c>
      <c r="E71" s="259">
        <v>0.62485689247507359</v>
      </c>
      <c r="F71" s="170" t="s">
        <v>164</v>
      </c>
      <c r="G71" s="259">
        <v>2.007736900411714</v>
      </c>
      <c r="H71" s="170" t="s">
        <v>164</v>
      </c>
      <c r="I71" s="261">
        <v>7.0732999999999997</v>
      </c>
      <c r="J71" s="170" t="s">
        <v>351</v>
      </c>
      <c r="K71" s="261">
        <v>61.231666666666953</v>
      </c>
      <c r="L71" s="170" t="s">
        <v>161</v>
      </c>
      <c r="M71" s="261">
        <v>5.4999999999999991</v>
      </c>
      <c r="N71" s="170" t="s">
        <v>168</v>
      </c>
      <c r="O71" s="261">
        <v>4.3333333333333339</v>
      </c>
      <c r="P71" s="170" t="s">
        <v>168</v>
      </c>
      <c r="Q71" s="261">
        <v>14.833333333333336</v>
      </c>
      <c r="R71" s="170" t="s">
        <v>122</v>
      </c>
      <c r="S71" s="261">
        <v>22.999999999999996</v>
      </c>
      <c r="T71" s="324" t="s">
        <v>97</v>
      </c>
    </row>
    <row r="72" spans="1:20">
      <c r="A72" s="3" t="s">
        <v>281</v>
      </c>
      <c r="B72" s="339" t="str">
        <f t="shared" si="9"/>
        <v>Purple Bounty</v>
      </c>
      <c r="C72" s="164" t="str">
        <f t="shared" si="10"/>
        <v>Vetch, Hairy</v>
      </c>
      <c r="D72" s="165" t="str">
        <f t="shared" si="11"/>
        <v>Legume</v>
      </c>
      <c r="E72" s="258">
        <v>0.6146133368607285</v>
      </c>
      <c r="F72" s="168" t="s">
        <v>216</v>
      </c>
      <c r="G72" s="258">
        <v>2.1818773458555869</v>
      </c>
      <c r="H72" s="168" t="s">
        <v>165</v>
      </c>
      <c r="I72" s="260">
        <v>3.74</v>
      </c>
      <c r="J72" s="168" t="s">
        <v>400</v>
      </c>
      <c r="K72" s="260">
        <v>49.216666666666882</v>
      </c>
      <c r="L72" s="168" t="s">
        <v>174</v>
      </c>
      <c r="M72" s="260">
        <v>4.666666666666667</v>
      </c>
      <c r="N72" s="168" t="s">
        <v>128</v>
      </c>
      <c r="O72" s="260">
        <v>3.3333333333333344</v>
      </c>
      <c r="P72" s="168" t="s">
        <v>97</v>
      </c>
      <c r="Q72" s="260">
        <v>17.5</v>
      </c>
      <c r="R72" s="168" t="s">
        <v>127</v>
      </c>
      <c r="S72" s="260">
        <v>26.333333333333329</v>
      </c>
      <c r="T72" s="323" t="s">
        <v>125</v>
      </c>
    </row>
    <row r="73" spans="1:20">
      <c r="A73" s="3" t="s">
        <v>296</v>
      </c>
      <c r="B73" s="340" t="str">
        <f t="shared" si="9"/>
        <v>Villana</v>
      </c>
      <c r="C73" s="28" t="str">
        <f t="shared" si="10"/>
        <v>Vetch, Hairy</v>
      </c>
      <c r="D73" s="29" t="str">
        <f t="shared" si="11"/>
        <v>Legume</v>
      </c>
      <c r="E73" s="259">
        <v>0.57363911440334636</v>
      </c>
      <c r="F73" s="170" t="s">
        <v>219</v>
      </c>
      <c r="G73" s="259">
        <v>1.434097786008367</v>
      </c>
      <c r="H73" s="170" t="s">
        <v>111</v>
      </c>
      <c r="I73" s="261">
        <v>4.0416999999999996</v>
      </c>
      <c r="J73" s="170" t="s">
        <v>398</v>
      </c>
      <c r="K73" s="261">
        <v>35.416666666666899</v>
      </c>
      <c r="L73" s="170" t="s">
        <v>122</v>
      </c>
      <c r="M73" s="261">
        <v>4.333333333333333</v>
      </c>
      <c r="N73" s="170" t="s">
        <v>124</v>
      </c>
      <c r="O73" s="261">
        <v>4</v>
      </c>
      <c r="P73" s="170" t="s">
        <v>102</v>
      </c>
      <c r="Q73" s="261">
        <v>14.666666666666664</v>
      </c>
      <c r="R73" s="170" t="s">
        <v>222</v>
      </c>
      <c r="S73" s="261">
        <v>21.666666666666664</v>
      </c>
      <c r="T73" s="324" t="s">
        <v>128</v>
      </c>
    </row>
    <row r="74" spans="1:20">
      <c r="A74" s="3" t="s">
        <v>289</v>
      </c>
      <c r="B74" s="339" t="str">
        <f t="shared" si="9"/>
        <v>WinterKing</v>
      </c>
      <c r="C74" s="164" t="str">
        <f t="shared" si="10"/>
        <v>Vetch, Hairy</v>
      </c>
      <c r="D74" s="165" t="str">
        <f t="shared" si="11"/>
        <v>Legume</v>
      </c>
      <c r="E74" s="258">
        <v>0.78875378230460136</v>
      </c>
      <c r="F74" s="168" t="s">
        <v>162</v>
      </c>
      <c r="G74" s="258">
        <v>2.1306595677838591</v>
      </c>
      <c r="H74" s="168" t="s">
        <v>165</v>
      </c>
      <c r="I74" s="260">
        <v>4.26</v>
      </c>
      <c r="J74" s="168" t="s">
        <v>134</v>
      </c>
      <c r="K74" s="260">
        <v>52.946666666666886</v>
      </c>
      <c r="L74" s="168" t="s">
        <v>163</v>
      </c>
      <c r="M74" s="260">
        <v>5.5</v>
      </c>
      <c r="N74" s="168" t="s">
        <v>168</v>
      </c>
      <c r="O74" s="260">
        <v>4.3333333333333339</v>
      </c>
      <c r="P74" s="168" t="s">
        <v>168</v>
      </c>
      <c r="Q74" s="260">
        <v>17.833333333333332</v>
      </c>
      <c r="R74" s="168" t="s">
        <v>170</v>
      </c>
      <c r="S74" s="260">
        <v>23.666666666666664</v>
      </c>
      <c r="T74" s="323" t="s">
        <v>97</v>
      </c>
    </row>
    <row r="75" spans="1:20">
      <c r="A75" s="3" t="s">
        <v>300</v>
      </c>
      <c r="B75" s="340" t="str">
        <f t="shared" si="9"/>
        <v>Namoi</v>
      </c>
      <c r="C75" s="28" t="str">
        <f t="shared" si="10"/>
        <v>Vetch, Woolypod</v>
      </c>
      <c r="D75" s="29" t="str">
        <f t="shared" si="11"/>
        <v>Legume</v>
      </c>
      <c r="E75" s="259">
        <v>0.5531520031746554</v>
      </c>
      <c r="F75" s="170" t="s">
        <v>172</v>
      </c>
      <c r="G75" s="259">
        <v>1.2292266737214574</v>
      </c>
      <c r="H75" s="170" t="s">
        <v>182</v>
      </c>
      <c r="I75" s="261">
        <v>4.9516999999999998</v>
      </c>
      <c r="J75" s="170" t="s">
        <v>399</v>
      </c>
      <c r="K75" s="261">
        <v>26.420000000000211</v>
      </c>
      <c r="L75" s="170" t="s">
        <v>184</v>
      </c>
      <c r="M75" s="261">
        <v>6.6666666666666652</v>
      </c>
      <c r="N75" s="170" t="s">
        <v>162</v>
      </c>
      <c r="O75" s="261">
        <v>4.1666666666666661</v>
      </c>
      <c r="P75" s="170" t="s">
        <v>197</v>
      </c>
      <c r="Q75" s="261">
        <v>12.500000000000004</v>
      </c>
      <c r="R75" s="170" t="s">
        <v>184</v>
      </c>
      <c r="S75" s="261">
        <v>20.999999999999996</v>
      </c>
      <c r="T75" s="324" t="s">
        <v>119</v>
      </c>
    </row>
    <row r="76" spans="1:20">
      <c r="A76" s="3" t="s">
        <v>286</v>
      </c>
      <c r="B76" s="339" t="str">
        <f t="shared" si="9"/>
        <v>Double OO</v>
      </c>
      <c r="C76" s="164" t="str">
        <f t="shared" si="10"/>
        <v>Winter Pea</v>
      </c>
      <c r="D76" s="165" t="str">
        <f t="shared" si="11"/>
        <v>Legume</v>
      </c>
      <c r="E76" s="258">
        <v>0.32779377965905504</v>
      </c>
      <c r="F76" s="168" t="s">
        <v>188</v>
      </c>
      <c r="G76" s="258">
        <v>1.8540835661965318</v>
      </c>
      <c r="H76" s="168" t="s">
        <v>197</v>
      </c>
      <c r="I76" s="260">
        <v>7.7816999999999998</v>
      </c>
      <c r="J76" s="168" t="s">
        <v>363</v>
      </c>
      <c r="K76" s="260">
        <v>24.260000000000222</v>
      </c>
      <c r="L76" s="168" t="s">
        <v>402</v>
      </c>
      <c r="M76" s="260">
        <v>3.333333333333333</v>
      </c>
      <c r="N76" s="168" t="s">
        <v>403</v>
      </c>
      <c r="O76" s="260">
        <v>1.9999999999999993</v>
      </c>
      <c r="P76" s="168" t="s">
        <v>217</v>
      </c>
      <c r="Q76" s="260">
        <v>10.166666666666668</v>
      </c>
      <c r="R76" s="168" t="s">
        <v>108</v>
      </c>
      <c r="S76" s="260">
        <v>26.333333333333329</v>
      </c>
      <c r="T76" s="323" t="s">
        <v>125</v>
      </c>
    </row>
    <row r="77" spans="1:20">
      <c r="A77" s="3" t="s">
        <v>270</v>
      </c>
      <c r="B77" s="340" t="str">
        <f t="shared" si="9"/>
        <v>Survivor</v>
      </c>
      <c r="C77" s="28" t="str">
        <f t="shared" si="10"/>
        <v>Winter Pea</v>
      </c>
      <c r="D77" s="29" t="str">
        <f t="shared" si="11"/>
        <v>Legume</v>
      </c>
      <c r="E77" s="259">
        <v>0.49169066948858259</v>
      </c>
      <c r="F77" s="170" t="s">
        <v>336</v>
      </c>
      <c r="G77" s="259">
        <v>2.5404017923576778</v>
      </c>
      <c r="H77" s="170" t="s">
        <v>162</v>
      </c>
      <c r="I77" s="261">
        <v>8.5967000000000002</v>
      </c>
      <c r="J77" s="170" t="s">
        <v>228</v>
      </c>
      <c r="K77" s="261">
        <v>32.335000000000235</v>
      </c>
      <c r="L77" s="170" t="s">
        <v>179</v>
      </c>
      <c r="M77" s="261">
        <v>4.166666666666667</v>
      </c>
      <c r="N77" s="170" t="s">
        <v>136</v>
      </c>
      <c r="O77" s="261">
        <v>3.0000000000000004</v>
      </c>
      <c r="P77" s="170" t="s">
        <v>97</v>
      </c>
      <c r="Q77" s="261">
        <v>11.66666666666667</v>
      </c>
      <c r="R77" s="170" t="s">
        <v>96</v>
      </c>
      <c r="S77" s="261">
        <v>22.999999999999996</v>
      </c>
      <c r="T77" s="324" t="s">
        <v>97</v>
      </c>
    </row>
    <row r="78" spans="1:20">
      <c r="A78" s="3" t="s">
        <v>284</v>
      </c>
      <c r="B78" s="339" t="str">
        <f t="shared" si="9"/>
        <v>VNS (1)</v>
      </c>
      <c r="C78" s="164" t="str">
        <f t="shared" si="10"/>
        <v>Winter Pea</v>
      </c>
      <c r="D78" s="165" t="str">
        <f t="shared" si="11"/>
        <v>Legume</v>
      </c>
      <c r="E78" s="258">
        <v>0.75802311546156453</v>
      </c>
      <c r="F78" s="168" t="s">
        <v>161</v>
      </c>
      <c r="G78" s="258">
        <v>1.7516480100530771</v>
      </c>
      <c r="H78" s="168" t="s">
        <v>170</v>
      </c>
      <c r="I78" s="260">
        <v>8.3800000000000008</v>
      </c>
      <c r="J78" s="168" t="s">
        <v>196</v>
      </c>
      <c r="K78" s="260">
        <v>41.996666666666911</v>
      </c>
      <c r="L78" s="168" t="s">
        <v>102</v>
      </c>
      <c r="M78" s="260">
        <v>4.0000000000000009</v>
      </c>
      <c r="N78" s="168" t="s">
        <v>241</v>
      </c>
      <c r="O78" s="260">
        <v>3.166666666666667</v>
      </c>
      <c r="P78" s="168" t="s">
        <v>97</v>
      </c>
      <c r="Q78" s="260">
        <v>16.666666666666664</v>
      </c>
      <c r="R78" s="168" t="s">
        <v>101</v>
      </c>
      <c r="S78" s="260">
        <v>25.999999999999993</v>
      </c>
      <c r="T78" s="323" t="s">
        <v>125</v>
      </c>
    </row>
    <row r="79" spans="1:20">
      <c r="A79" s="3" t="s">
        <v>276</v>
      </c>
      <c r="B79" s="340" t="str">
        <f t="shared" si="9"/>
        <v>VNS (2)</v>
      </c>
      <c r="C79" s="28" t="str">
        <f t="shared" si="10"/>
        <v>Winter Pea</v>
      </c>
      <c r="D79" s="29" t="str">
        <f t="shared" si="11"/>
        <v>Legume</v>
      </c>
      <c r="E79" s="259">
        <v>0.27657600158732765</v>
      </c>
      <c r="F79" s="170" t="s">
        <v>368</v>
      </c>
      <c r="G79" s="259">
        <v>1.5877511202235501</v>
      </c>
      <c r="H79" s="170" t="s">
        <v>213</v>
      </c>
      <c r="I79" s="261">
        <v>6.27</v>
      </c>
      <c r="J79" s="170" t="s">
        <v>401</v>
      </c>
      <c r="K79" s="261">
        <v>23.893333333333562</v>
      </c>
      <c r="L79" s="170" t="s">
        <v>207</v>
      </c>
      <c r="M79" s="261">
        <v>3.5</v>
      </c>
      <c r="N79" s="170" t="s">
        <v>189</v>
      </c>
      <c r="O79" s="261">
        <v>0.99999999999999933</v>
      </c>
      <c r="P79" s="170" t="s">
        <v>397</v>
      </c>
      <c r="Q79" s="261">
        <v>10.66666666666667</v>
      </c>
      <c r="R79" s="170" t="s">
        <v>129</v>
      </c>
      <c r="S79" s="261">
        <v>23.999999999999996</v>
      </c>
      <c r="T79" s="324" t="s">
        <v>185</v>
      </c>
    </row>
    <row r="80" spans="1:20" ht="12.75" customHeight="1">
      <c r="A80" s="3" t="s">
        <v>290</v>
      </c>
      <c r="B80" s="339" t="str">
        <f t="shared" si="9"/>
        <v>Windham</v>
      </c>
      <c r="C80" s="164" t="str">
        <f t="shared" si="10"/>
        <v>Winter Pea</v>
      </c>
      <c r="D80" s="165" t="str">
        <f t="shared" si="11"/>
        <v>Legume</v>
      </c>
      <c r="E80" s="258">
        <v>0.49169066948858259</v>
      </c>
      <c r="F80" s="168" t="s">
        <v>336</v>
      </c>
      <c r="G80" s="258">
        <v>1.6799431207526587</v>
      </c>
      <c r="H80" s="168" t="s">
        <v>358</v>
      </c>
      <c r="I80" s="260">
        <v>8.0449999999999999</v>
      </c>
      <c r="J80" s="168" t="s">
        <v>363</v>
      </c>
      <c r="K80" s="260">
        <v>22.294003031046927</v>
      </c>
      <c r="L80" s="168" t="s">
        <v>98</v>
      </c>
      <c r="M80" s="260">
        <v>4.6666666666666679</v>
      </c>
      <c r="N80" s="168" t="s">
        <v>128</v>
      </c>
      <c r="O80" s="260">
        <v>0.99999999999999944</v>
      </c>
      <c r="P80" s="168" t="s">
        <v>397</v>
      </c>
      <c r="Q80" s="260">
        <v>9.3333333333333357</v>
      </c>
      <c r="R80" s="168" t="s">
        <v>113</v>
      </c>
      <c r="S80" s="260">
        <v>14.333333333333329</v>
      </c>
      <c r="T80" s="323" t="s">
        <v>402</v>
      </c>
    </row>
    <row r="81" spans="1:32">
      <c r="A81" s="3" t="s">
        <v>278</v>
      </c>
      <c r="B81" s="340" t="str">
        <f t="shared" si="9"/>
        <v>WyoWinter (1)</v>
      </c>
      <c r="C81" s="28" t="str">
        <f t="shared" si="10"/>
        <v>Winter Pea</v>
      </c>
      <c r="D81" s="29" t="str">
        <f t="shared" si="11"/>
        <v>Legume</v>
      </c>
      <c r="E81" s="259">
        <v>0.34828089088774578</v>
      </c>
      <c r="F81" s="170" t="s">
        <v>182</v>
      </c>
      <c r="G81" s="259">
        <v>1.4750720084657496</v>
      </c>
      <c r="H81" s="170" t="s">
        <v>119</v>
      </c>
      <c r="I81" s="261">
        <v>6.5232999999999999</v>
      </c>
      <c r="J81" s="170" t="s">
        <v>199</v>
      </c>
      <c r="K81" s="261">
        <v>26.650000000000212</v>
      </c>
      <c r="L81" s="170" t="s">
        <v>157</v>
      </c>
      <c r="M81" s="261">
        <v>3.7333333333333343</v>
      </c>
      <c r="N81" s="170" t="s">
        <v>395</v>
      </c>
      <c r="O81" s="261">
        <v>1.9999999999999996</v>
      </c>
      <c r="P81" s="170" t="s">
        <v>217</v>
      </c>
      <c r="Q81" s="261">
        <v>11.000000000000004</v>
      </c>
      <c r="R81" s="170" t="s">
        <v>96</v>
      </c>
      <c r="S81" s="261">
        <v>23</v>
      </c>
      <c r="T81" s="324" t="s">
        <v>97</v>
      </c>
    </row>
    <row r="82" spans="1:32" ht="12.75" customHeight="1">
      <c r="A82" s="3" t="s">
        <v>279</v>
      </c>
      <c r="B82" s="339" t="str">
        <f t="shared" si="9"/>
        <v>WyoWinter (2)</v>
      </c>
      <c r="C82" s="164" t="str">
        <f t="shared" si="10"/>
        <v>Winter Pea</v>
      </c>
      <c r="D82" s="165" t="str">
        <f t="shared" si="11"/>
        <v>Legume</v>
      </c>
      <c r="E82" s="258">
        <v>0.64534400370376455</v>
      </c>
      <c r="F82" s="168" t="s">
        <v>164</v>
      </c>
      <c r="G82" s="258">
        <v>2.5096711255146422</v>
      </c>
      <c r="H82" s="168" t="s">
        <v>161</v>
      </c>
      <c r="I82" s="260">
        <v>8.6667000000000005</v>
      </c>
      <c r="J82" s="168" t="s">
        <v>384</v>
      </c>
      <c r="K82" s="260">
        <v>45.598333333333542</v>
      </c>
      <c r="L82" s="168" t="s">
        <v>191</v>
      </c>
      <c r="M82" s="260">
        <v>4.0000000000000009</v>
      </c>
      <c r="N82" s="168" t="s">
        <v>241</v>
      </c>
      <c r="O82" s="260">
        <v>4.5</v>
      </c>
      <c r="P82" s="168" t="s">
        <v>168</v>
      </c>
      <c r="Q82" s="260">
        <v>15.000000000000004</v>
      </c>
      <c r="R82" s="168" t="s">
        <v>122</v>
      </c>
      <c r="S82" s="260">
        <v>26.666666666666664</v>
      </c>
      <c r="T82" s="323" t="s">
        <v>125</v>
      </c>
    </row>
    <row r="83" spans="1:32" s="39" customFormat="1">
      <c r="B83" s="388" t="s">
        <v>1</v>
      </c>
      <c r="C83" s="403"/>
      <c r="D83" s="417"/>
      <c r="E83" s="41">
        <f>AVERAGE(E54:E82)</f>
        <v>0.40126479923780883</v>
      </c>
      <c r="F83" s="42"/>
      <c r="G83" s="41">
        <f>AVERAGE(G54:G82)</f>
        <v>1.4747187824100816</v>
      </c>
      <c r="H83" s="42"/>
      <c r="I83" s="43">
        <f>AVERAGE(I54:I82)</f>
        <v>6.4073586206896556</v>
      </c>
      <c r="J83" s="44"/>
      <c r="K83" s="43">
        <f>AVERAGE(K54:K82)</f>
        <v>29.836459874634105</v>
      </c>
      <c r="L83" s="44"/>
      <c r="M83" s="43">
        <f>AVERAGE(M54:M82)</f>
        <v>2.7028735632183927</v>
      </c>
      <c r="N83" s="44"/>
      <c r="O83" s="43">
        <f>AVERAGE(O54:O82)</f>
        <v>2.1666666666666661</v>
      </c>
      <c r="P83" s="44"/>
      <c r="Q83" s="43">
        <f>AVERAGE(Q54:Q82)</f>
        <v>9.7471264367816097</v>
      </c>
      <c r="R83" s="44"/>
      <c r="S83" s="43">
        <f>AVERAGE(S54:S82)</f>
        <v>18.091954022988503</v>
      </c>
      <c r="T83" s="322"/>
      <c r="W83" s="39" t="s">
        <v>3</v>
      </c>
    </row>
    <row r="84" spans="1:32" s="39" customFormat="1">
      <c r="B84" s="389" t="s">
        <v>429</v>
      </c>
      <c r="C84" s="404"/>
      <c r="D84" s="418"/>
      <c r="E84" s="45">
        <f>MIN(E54:E82)</f>
        <v>3.0730666843035988E-2</v>
      </c>
      <c r="F84" s="47"/>
      <c r="G84" s="45">
        <f>MIN(G54:G82)</f>
        <v>0.13316622298649192</v>
      </c>
      <c r="H84" s="47"/>
      <c r="I84" s="46">
        <f>MIN(I54:I82)</f>
        <v>1.81</v>
      </c>
      <c r="J84" s="48"/>
      <c r="K84" s="46">
        <f>MIN(K54:K82)</f>
        <v>7.6500000000002117</v>
      </c>
      <c r="L84" s="48"/>
      <c r="M84" s="46">
        <f>MIN(M54:M82)</f>
        <v>0.33333333333333193</v>
      </c>
      <c r="N84" s="48"/>
      <c r="O84" s="46">
        <f>MIN(O54:O82)</f>
        <v>0.99999999999997558</v>
      </c>
      <c r="P84" s="48"/>
      <c r="Q84" s="46">
        <f>MIN(Q54:Q82)</f>
        <v>1.3333333333333375</v>
      </c>
      <c r="R84" s="48"/>
      <c r="S84" s="46">
        <f>MIN(S54:S82)</f>
        <v>0.99999999999999289</v>
      </c>
      <c r="T84" s="180"/>
    </row>
    <row r="85" spans="1:32" s="39" customFormat="1">
      <c r="B85" s="389" t="s">
        <v>430</v>
      </c>
      <c r="C85" s="404"/>
      <c r="D85" s="418"/>
      <c r="E85" s="45">
        <f>MAX(E54:E82)</f>
        <v>0.78875378230460136</v>
      </c>
      <c r="F85" s="47"/>
      <c r="G85" s="45">
        <f>MAX(G54:G82)</f>
        <v>2.5404017923576778</v>
      </c>
      <c r="H85" s="47"/>
      <c r="I85" s="46">
        <f>MAX(I54:I82)</f>
        <v>8.9932999999999996</v>
      </c>
      <c r="J85" s="48"/>
      <c r="K85" s="46">
        <f>MAX(K54:K82)</f>
        <v>69.338333333333622</v>
      </c>
      <c r="L85" s="48"/>
      <c r="M85" s="46">
        <f>MAX(M54:M82)</f>
        <v>6.6666666666666652</v>
      </c>
      <c r="N85" s="48"/>
      <c r="O85" s="46">
        <f>MAX(O54:O82)</f>
        <v>5.3333333333333339</v>
      </c>
      <c r="P85" s="48"/>
      <c r="Q85" s="46">
        <f>MAX(Q54:Q82)</f>
        <v>17.833333333333332</v>
      </c>
      <c r="R85" s="48"/>
      <c r="S85" s="46">
        <f>MAX(S54:S82)</f>
        <v>26.666666666666664</v>
      </c>
      <c r="T85" s="180"/>
    </row>
    <row r="86" spans="1:32" s="39" customFormat="1" ht="13.8" thickBot="1">
      <c r="B86" s="390" t="s">
        <v>431</v>
      </c>
      <c r="C86" s="405"/>
      <c r="D86" s="419"/>
      <c r="E86" s="50">
        <f>E85-E84</f>
        <v>0.75802311546156542</v>
      </c>
      <c r="F86" s="51"/>
      <c r="G86" s="50">
        <f t="shared" ref="G86" si="12">G85-G84</f>
        <v>2.4072355693711858</v>
      </c>
      <c r="H86" s="51"/>
      <c r="I86" s="52">
        <f t="shared" ref="I86" si="13">I85-I84</f>
        <v>7.1832999999999991</v>
      </c>
      <c r="J86" s="53"/>
      <c r="K86" s="52">
        <f t="shared" ref="K86" si="14">K85-K84</f>
        <v>61.688333333333411</v>
      </c>
      <c r="L86" s="53"/>
      <c r="M86" s="52">
        <f t="shared" ref="M86" si="15">M85-M84</f>
        <v>6.333333333333333</v>
      </c>
      <c r="N86" s="53"/>
      <c r="O86" s="52">
        <f t="shared" ref="O86" si="16">O85-O84</f>
        <v>4.3333333333333588</v>
      </c>
      <c r="P86" s="53"/>
      <c r="Q86" s="52">
        <f t="shared" ref="Q86" si="17">Q85-Q84</f>
        <v>16.499999999999993</v>
      </c>
      <c r="R86" s="53"/>
      <c r="S86" s="52">
        <f t="shared" ref="S86" si="18">S85-S84</f>
        <v>25.666666666666671</v>
      </c>
      <c r="T86" s="186"/>
    </row>
    <row r="87" spans="1:32" s="248" customFormat="1" ht="45" customHeight="1">
      <c r="B87" s="486" t="s">
        <v>524</v>
      </c>
      <c r="C87" s="486"/>
      <c r="D87" s="486"/>
      <c r="E87" s="486"/>
      <c r="F87" s="486"/>
      <c r="G87" s="486"/>
      <c r="H87" s="486"/>
      <c r="I87" s="486"/>
      <c r="J87" s="486"/>
      <c r="K87" s="486"/>
      <c r="L87" s="486"/>
      <c r="M87" s="486"/>
      <c r="N87" s="486"/>
      <c r="O87" s="486"/>
      <c r="P87" s="486"/>
      <c r="Q87" s="486"/>
      <c r="R87" s="486"/>
      <c r="S87" s="486"/>
      <c r="T87" s="486"/>
      <c r="AF87" s="248" t="s">
        <v>3</v>
      </c>
    </row>
    <row r="88" spans="1:32" s="39" customFormat="1" ht="30" customHeight="1" thickBot="1">
      <c r="B88" s="499" t="s">
        <v>515</v>
      </c>
      <c r="C88" s="499"/>
      <c r="D88" s="499"/>
      <c r="E88" s="499"/>
      <c r="F88" s="499"/>
      <c r="G88" s="499"/>
      <c r="H88" s="499"/>
      <c r="I88" s="499"/>
      <c r="J88" s="499"/>
      <c r="K88" s="499"/>
      <c r="L88" s="499"/>
      <c r="M88" s="499"/>
      <c r="N88" s="499"/>
      <c r="O88" s="499"/>
      <c r="P88" s="499"/>
      <c r="Q88" s="499"/>
      <c r="R88" s="499"/>
      <c r="S88" s="499"/>
      <c r="T88" s="499"/>
    </row>
    <row r="89" spans="1:32" s="163" customFormat="1" ht="28.05" customHeight="1">
      <c r="B89" s="1" t="s">
        <v>21</v>
      </c>
      <c r="C89" s="331"/>
      <c r="D89" s="332"/>
      <c r="E89" s="477" t="s">
        <v>595</v>
      </c>
      <c r="F89" s="478"/>
      <c r="G89" s="478"/>
      <c r="H89" s="478"/>
      <c r="I89" s="477" t="s">
        <v>592</v>
      </c>
      <c r="J89" s="478"/>
      <c r="K89" s="478"/>
      <c r="L89" s="478"/>
      <c r="M89" s="477" t="s">
        <v>593</v>
      </c>
      <c r="N89" s="478"/>
      <c r="O89" s="478"/>
      <c r="P89" s="478"/>
      <c r="Q89" s="478"/>
      <c r="R89" s="478"/>
      <c r="S89" s="478"/>
      <c r="T89" s="479"/>
    </row>
    <row r="90" spans="1:32" s="163" customFormat="1" ht="19.8" customHeight="1" thickBot="1">
      <c r="B90" s="335"/>
      <c r="C90" s="336"/>
      <c r="D90" s="337"/>
      <c r="E90" s="480" t="s">
        <v>269</v>
      </c>
      <c r="F90" s="481"/>
      <c r="G90" s="482" t="s">
        <v>81</v>
      </c>
      <c r="H90" s="481"/>
      <c r="I90" s="483" t="s">
        <v>83</v>
      </c>
      <c r="J90" s="481"/>
      <c r="K90" s="481" t="s">
        <v>84</v>
      </c>
      <c r="L90" s="481"/>
      <c r="M90" s="483" t="s">
        <v>83</v>
      </c>
      <c r="N90" s="481"/>
      <c r="O90" s="481" t="s">
        <v>84</v>
      </c>
      <c r="P90" s="481"/>
      <c r="Q90" s="481" t="s">
        <v>85</v>
      </c>
      <c r="R90" s="481"/>
      <c r="S90" s="481" t="s">
        <v>81</v>
      </c>
      <c r="T90" s="484"/>
    </row>
    <row r="91" spans="1:32" s="49" customFormat="1">
      <c r="B91" s="393" t="s">
        <v>447</v>
      </c>
      <c r="C91" s="408"/>
      <c r="D91" s="408"/>
      <c r="E91" s="122"/>
      <c r="F91" s="116"/>
      <c r="G91" s="122"/>
      <c r="H91" s="116"/>
      <c r="I91" s="123"/>
      <c r="J91" s="117"/>
      <c r="K91" s="123"/>
      <c r="L91" s="117"/>
      <c r="M91" s="123"/>
      <c r="N91" s="117"/>
      <c r="O91" s="123"/>
      <c r="P91" s="117"/>
      <c r="Q91" s="123"/>
      <c r="R91" s="117"/>
      <c r="S91" s="123"/>
      <c r="T91" s="211"/>
    </row>
    <row r="92" spans="1:32" s="49" customFormat="1">
      <c r="B92" s="394" t="s">
        <v>1</v>
      </c>
      <c r="C92" s="409"/>
      <c r="D92" s="420"/>
      <c r="E92" s="101">
        <f>E16</f>
        <v>4.7916334716576851E-2</v>
      </c>
      <c r="F92" s="112"/>
      <c r="G92" s="101">
        <f>G16</f>
        <v>0.17507167777245153</v>
      </c>
      <c r="H92" s="112"/>
      <c r="I92" s="103">
        <f>I16</f>
        <v>4.893781818181818</v>
      </c>
      <c r="J92" s="104"/>
      <c r="K92" s="103">
        <f>K16</f>
        <v>10.258333333333585</v>
      </c>
      <c r="L92" s="104"/>
      <c r="M92" s="103">
        <f>M16</f>
        <v>1.015151515151514</v>
      </c>
      <c r="N92" s="104"/>
      <c r="O92" s="103">
        <f>O16</f>
        <v>1.1818181818181814</v>
      </c>
      <c r="P92" s="104"/>
      <c r="Q92" s="103">
        <f>Q16</f>
        <v>7.8484848484848495</v>
      </c>
      <c r="R92" s="104"/>
      <c r="S92" s="103">
        <f>S16</f>
        <v>5.7575757575757516</v>
      </c>
      <c r="T92" s="326"/>
    </row>
    <row r="93" spans="1:32" s="49" customFormat="1">
      <c r="B93" s="395" t="s">
        <v>429</v>
      </c>
      <c r="C93" s="410"/>
      <c r="D93" s="421"/>
      <c r="E93" s="136">
        <f>E17</f>
        <v>1.4901901165075553E-2</v>
      </c>
      <c r="F93" s="134"/>
      <c r="G93" s="136">
        <f>G17</f>
        <v>0.11267911175780169</v>
      </c>
      <c r="H93" s="134"/>
      <c r="I93" s="131">
        <f>I17</f>
        <v>2.8767</v>
      </c>
      <c r="J93" s="135"/>
      <c r="K93" s="131">
        <f>K17</f>
        <v>8.2750000000002473</v>
      </c>
      <c r="L93" s="135"/>
      <c r="M93" s="131">
        <f>M17</f>
        <v>0.83333333333333193</v>
      </c>
      <c r="N93" s="135"/>
      <c r="O93" s="131">
        <f>O17</f>
        <v>0.99999999999999944</v>
      </c>
      <c r="P93" s="135"/>
      <c r="Q93" s="131">
        <f>Q17</f>
        <v>2.6666666666666661</v>
      </c>
      <c r="R93" s="135"/>
      <c r="S93" s="131">
        <f>S17</f>
        <v>0.99999999999999289</v>
      </c>
      <c r="T93" s="232"/>
    </row>
    <row r="94" spans="1:32" s="49" customFormat="1">
      <c r="B94" s="396" t="s">
        <v>430</v>
      </c>
      <c r="C94" s="411"/>
      <c r="D94" s="422"/>
      <c r="E94" s="111">
        <f>E18</f>
        <v>9.2192000529109058E-2</v>
      </c>
      <c r="F94" s="109"/>
      <c r="G94" s="111">
        <f t="shared" ref="G94:G95" si="19">G18</f>
        <v>0.24584533474429271</v>
      </c>
      <c r="H94" s="109"/>
      <c r="I94" s="107">
        <f t="shared" ref="I94:I95" si="20">I18</f>
        <v>12.205</v>
      </c>
      <c r="J94" s="110"/>
      <c r="K94" s="107">
        <f t="shared" ref="K94:K95" si="21">K18</f>
        <v>11.998333333333601</v>
      </c>
      <c r="L94" s="110"/>
      <c r="M94" s="107">
        <f t="shared" ref="M94:M95" si="22">M18</f>
        <v>1.333333333333333</v>
      </c>
      <c r="N94" s="110"/>
      <c r="O94" s="107">
        <f t="shared" ref="O94:O95" si="23">O18</f>
        <v>1.9999999999999998</v>
      </c>
      <c r="P94" s="110"/>
      <c r="Q94" s="107">
        <f t="shared" ref="Q94:Q95" si="24">Q18</f>
        <v>17.000000000000004</v>
      </c>
      <c r="R94" s="110"/>
      <c r="S94" s="107">
        <f t="shared" ref="S94:S95" si="25">S18</f>
        <v>12.999999999999996</v>
      </c>
      <c r="T94" s="207"/>
    </row>
    <row r="95" spans="1:32" s="49" customFormat="1" ht="13.8" thickBot="1">
      <c r="B95" s="395" t="s">
        <v>431</v>
      </c>
      <c r="C95" s="410"/>
      <c r="D95" s="421"/>
      <c r="E95" s="137">
        <f>E19</f>
        <v>7.7290099364033499E-2</v>
      </c>
      <c r="F95" s="134"/>
      <c r="G95" s="137">
        <f t="shared" si="19"/>
        <v>0.133166222986491</v>
      </c>
      <c r="H95" s="134"/>
      <c r="I95" s="138">
        <f t="shared" si="20"/>
        <v>9.3283000000000005</v>
      </c>
      <c r="J95" s="135"/>
      <c r="K95" s="138">
        <f t="shared" si="21"/>
        <v>3.723333333333354</v>
      </c>
      <c r="L95" s="135"/>
      <c r="M95" s="138">
        <f t="shared" si="22"/>
        <v>0.50000000000000111</v>
      </c>
      <c r="N95" s="135"/>
      <c r="O95" s="138">
        <f t="shared" si="23"/>
        <v>1.0000000000000004</v>
      </c>
      <c r="P95" s="135"/>
      <c r="Q95" s="138">
        <f t="shared" si="24"/>
        <v>14.333333333333337</v>
      </c>
      <c r="R95" s="135"/>
      <c r="S95" s="138">
        <f t="shared" si="25"/>
        <v>12.000000000000004</v>
      </c>
      <c r="T95" s="232"/>
    </row>
    <row r="96" spans="1:32" s="49" customFormat="1">
      <c r="B96" s="397" t="s">
        <v>448</v>
      </c>
      <c r="C96" s="412"/>
      <c r="D96" s="412"/>
      <c r="E96" s="124"/>
      <c r="F96" s="118"/>
      <c r="G96" s="124"/>
      <c r="H96" s="118"/>
      <c r="I96" s="125"/>
      <c r="J96" s="119"/>
      <c r="K96" s="125"/>
      <c r="L96" s="119"/>
      <c r="M96" s="125"/>
      <c r="N96" s="119"/>
      <c r="O96" s="125"/>
      <c r="P96" s="119"/>
      <c r="Q96" s="125"/>
      <c r="R96" s="119"/>
      <c r="S96" s="125"/>
      <c r="T96" s="214"/>
    </row>
    <row r="97" spans="2:27" s="49" customFormat="1">
      <c r="B97" s="394" t="s">
        <v>1</v>
      </c>
      <c r="C97" s="409"/>
      <c r="D97" s="420"/>
      <c r="E97" s="101">
        <f>E45</f>
        <v>0.3057701350882121</v>
      </c>
      <c r="F97" s="112"/>
      <c r="G97" s="101">
        <f>G45</f>
        <v>1.1170597397443744</v>
      </c>
      <c r="H97" s="112"/>
      <c r="I97" s="103">
        <f>I45</f>
        <v>13.115835000000001</v>
      </c>
      <c r="J97" s="104"/>
      <c r="K97" s="103">
        <f>K45</f>
        <v>19.326883333333559</v>
      </c>
      <c r="L97" s="104"/>
      <c r="M97" s="103">
        <f>M45</f>
        <v>4.7566666666666659</v>
      </c>
      <c r="N97" s="104"/>
      <c r="O97" s="103">
        <f>O45</f>
        <v>4.32</v>
      </c>
      <c r="P97" s="104"/>
      <c r="Q97" s="103">
        <f>Q45</f>
        <v>13.970000000000002</v>
      </c>
      <c r="R97" s="104"/>
      <c r="S97" s="103">
        <f>S45</f>
        <v>31.183333333333326</v>
      </c>
      <c r="T97" s="326"/>
    </row>
    <row r="98" spans="2:27" s="49" customFormat="1">
      <c r="B98" s="395" t="s">
        <v>429</v>
      </c>
      <c r="C98" s="410"/>
      <c r="D98" s="421"/>
      <c r="E98" s="136">
        <f>E46</f>
        <v>3.0730666843036207E-2</v>
      </c>
      <c r="F98" s="134"/>
      <c r="G98" s="136">
        <f>G46</f>
        <v>0.27657600158732781</v>
      </c>
      <c r="H98" s="134"/>
      <c r="I98" s="131">
        <f t="shared" ref="I98:I100" si="26">I46</f>
        <v>4.2983000000000002</v>
      </c>
      <c r="J98" s="135"/>
      <c r="K98" s="131">
        <f t="shared" ref="K98:K100" si="27">K46</f>
        <v>13.255000000000223</v>
      </c>
      <c r="L98" s="135"/>
      <c r="M98" s="131">
        <f t="shared" ref="M98:M100" si="28">M46</f>
        <v>2.8999999999999995</v>
      </c>
      <c r="N98" s="135"/>
      <c r="O98" s="131">
        <f t="shared" ref="O98:O100" si="29">O46</f>
        <v>0.99999999999999989</v>
      </c>
      <c r="P98" s="135"/>
      <c r="Q98" s="131">
        <f t="shared" ref="Q98:Q100" si="30">Q46</f>
        <v>3.5000000000000009</v>
      </c>
      <c r="R98" s="135"/>
      <c r="S98" s="131">
        <f t="shared" ref="S98:S100" si="31">S46</f>
        <v>7.6666666666666572</v>
      </c>
      <c r="T98" s="232"/>
    </row>
    <row r="99" spans="2:27" s="49" customFormat="1">
      <c r="B99" s="396" t="s">
        <v>430</v>
      </c>
      <c r="C99" s="411"/>
      <c r="D99" s="422"/>
      <c r="E99" s="111">
        <f>E47</f>
        <v>0.71704889300418317</v>
      </c>
      <c r="F99" s="109"/>
      <c r="G99" s="111">
        <f>G47</f>
        <v>1.6901866763670044</v>
      </c>
      <c r="H99" s="109"/>
      <c r="I99" s="107">
        <f t="shared" si="26"/>
        <v>20.603300000000001</v>
      </c>
      <c r="J99" s="110"/>
      <c r="K99" s="107">
        <f t="shared" si="27"/>
        <v>25.87166666666689</v>
      </c>
      <c r="L99" s="110"/>
      <c r="M99" s="107">
        <f t="shared" si="28"/>
        <v>6.3333333333333366</v>
      </c>
      <c r="N99" s="110"/>
      <c r="O99" s="107">
        <f t="shared" si="29"/>
        <v>6.1666666666666679</v>
      </c>
      <c r="P99" s="110"/>
      <c r="Q99" s="107">
        <f t="shared" si="30"/>
        <v>25.500000000000004</v>
      </c>
      <c r="R99" s="110"/>
      <c r="S99" s="107">
        <f t="shared" si="31"/>
        <v>55.333333333333321</v>
      </c>
      <c r="T99" s="207"/>
      <c r="AA99" s="49" t="s">
        <v>3</v>
      </c>
    </row>
    <row r="100" spans="2:27" s="39" customFormat="1" ht="13.8" thickBot="1">
      <c r="B100" s="395" t="s">
        <v>431</v>
      </c>
      <c r="C100" s="410"/>
      <c r="D100" s="421"/>
      <c r="E100" s="137">
        <f>E48</f>
        <v>0.68631822616114702</v>
      </c>
      <c r="F100" s="134"/>
      <c r="G100" s="137">
        <f>G48</f>
        <v>1.4136106747796766</v>
      </c>
      <c r="H100" s="134"/>
      <c r="I100" s="138">
        <f t="shared" si="26"/>
        <v>16.305</v>
      </c>
      <c r="J100" s="135"/>
      <c r="K100" s="138">
        <f t="shared" si="27"/>
        <v>12.616666666666667</v>
      </c>
      <c r="L100" s="135"/>
      <c r="M100" s="138">
        <f t="shared" si="28"/>
        <v>3.4333333333333371</v>
      </c>
      <c r="N100" s="135"/>
      <c r="O100" s="138">
        <f t="shared" si="29"/>
        <v>5.1666666666666679</v>
      </c>
      <c r="P100" s="135"/>
      <c r="Q100" s="138">
        <f t="shared" si="30"/>
        <v>22.000000000000004</v>
      </c>
      <c r="R100" s="135"/>
      <c r="S100" s="138">
        <f t="shared" si="31"/>
        <v>47.666666666666664</v>
      </c>
      <c r="T100" s="232"/>
    </row>
    <row r="101" spans="2:27" s="39" customFormat="1">
      <c r="B101" s="398" t="s">
        <v>449</v>
      </c>
      <c r="C101" s="413"/>
      <c r="D101" s="413"/>
      <c r="E101" s="126"/>
      <c r="F101" s="120"/>
      <c r="G101" s="126"/>
      <c r="H101" s="120"/>
      <c r="I101" s="127"/>
      <c r="J101" s="121"/>
      <c r="K101" s="127"/>
      <c r="L101" s="121"/>
      <c r="M101" s="127"/>
      <c r="N101" s="121"/>
      <c r="O101" s="127"/>
      <c r="P101" s="121"/>
      <c r="Q101" s="127"/>
      <c r="R101" s="121"/>
      <c r="S101" s="127"/>
      <c r="T101" s="217"/>
    </row>
    <row r="102" spans="2:27" s="39" customFormat="1">
      <c r="B102" s="394" t="s">
        <v>1</v>
      </c>
      <c r="C102" s="409"/>
      <c r="D102" s="420"/>
      <c r="E102" s="101">
        <f>E83</f>
        <v>0.40126479923780883</v>
      </c>
      <c r="F102" s="112"/>
      <c r="G102" s="101">
        <f>G83</f>
        <v>1.4747187824100816</v>
      </c>
      <c r="H102" s="112"/>
      <c r="I102" s="103">
        <f>I83</f>
        <v>6.4073586206896556</v>
      </c>
      <c r="J102" s="104"/>
      <c r="K102" s="103">
        <f>K83</f>
        <v>29.836459874634105</v>
      </c>
      <c r="L102" s="104"/>
      <c r="M102" s="103">
        <f>M83</f>
        <v>2.7028735632183927</v>
      </c>
      <c r="N102" s="104"/>
      <c r="O102" s="103">
        <f>O83</f>
        <v>2.1666666666666661</v>
      </c>
      <c r="P102" s="104"/>
      <c r="Q102" s="103">
        <f>Q83</f>
        <v>9.7471264367816097</v>
      </c>
      <c r="R102" s="104"/>
      <c r="S102" s="103">
        <f>S83</f>
        <v>18.091954022988503</v>
      </c>
      <c r="T102" s="326"/>
      <c r="W102" s="39" t="s">
        <v>3</v>
      </c>
    </row>
    <row r="103" spans="2:27" s="39" customFormat="1">
      <c r="B103" s="395" t="s">
        <v>429</v>
      </c>
      <c r="C103" s="410"/>
      <c r="D103" s="421"/>
      <c r="E103" s="136">
        <f t="shared" ref="E103:G105" si="32">E84</f>
        <v>3.0730666843035988E-2</v>
      </c>
      <c r="F103" s="134"/>
      <c r="G103" s="136">
        <f t="shared" si="32"/>
        <v>0.13316622298649192</v>
      </c>
      <c r="H103" s="134"/>
      <c r="I103" s="131">
        <f t="shared" ref="I103:I105" si="33">I84</f>
        <v>1.81</v>
      </c>
      <c r="J103" s="135"/>
      <c r="K103" s="131">
        <f t="shared" ref="K103:K105" si="34">K84</f>
        <v>7.6500000000002117</v>
      </c>
      <c r="L103" s="135"/>
      <c r="M103" s="131">
        <f t="shared" ref="M103:M105" si="35">M84</f>
        <v>0.33333333333333193</v>
      </c>
      <c r="N103" s="135"/>
      <c r="O103" s="131">
        <f t="shared" ref="O103:O105" si="36">O84</f>
        <v>0.99999999999997558</v>
      </c>
      <c r="P103" s="135"/>
      <c r="Q103" s="131">
        <f t="shared" ref="Q103:Q105" si="37">Q84</f>
        <v>1.3333333333333375</v>
      </c>
      <c r="R103" s="135"/>
      <c r="S103" s="131">
        <f t="shared" ref="S103:S105" si="38">S84</f>
        <v>0.99999999999999289</v>
      </c>
      <c r="T103" s="232"/>
    </row>
    <row r="104" spans="2:27" s="39" customFormat="1">
      <c r="B104" s="396" t="s">
        <v>430</v>
      </c>
      <c r="C104" s="411"/>
      <c r="D104" s="422"/>
      <c r="E104" s="111">
        <f t="shared" si="32"/>
        <v>0.78875378230460136</v>
      </c>
      <c r="F104" s="109"/>
      <c r="G104" s="111">
        <f t="shared" si="32"/>
        <v>2.5404017923576778</v>
      </c>
      <c r="H104" s="109"/>
      <c r="I104" s="107">
        <f t="shared" si="33"/>
        <v>8.9932999999999996</v>
      </c>
      <c r="J104" s="110"/>
      <c r="K104" s="107">
        <f t="shared" si="34"/>
        <v>69.338333333333622</v>
      </c>
      <c r="L104" s="110"/>
      <c r="M104" s="107">
        <f t="shared" si="35"/>
        <v>6.6666666666666652</v>
      </c>
      <c r="N104" s="110"/>
      <c r="O104" s="107">
        <f t="shared" si="36"/>
        <v>5.3333333333333339</v>
      </c>
      <c r="P104" s="110"/>
      <c r="Q104" s="107">
        <f t="shared" si="37"/>
        <v>17.833333333333332</v>
      </c>
      <c r="R104" s="110"/>
      <c r="S104" s="107">
        <f t="shared" si="38"/>
        <v>26.666666666666664</v>
      </c>
      <c r="T104" s="207"/>
    </row>
    <row r="105" spans="2:27" s="39" customFormat="1" ht="13.8" thickBot="1">
      <c r="B105" s="399" t="s">
        <v>431</v>
      </c>
      <c r="C105" s="414"/>
      <c r="D105" s="423"/>
      <c r="E105" s="137">
        <f t="shared" si="32"/>
        <v>0.75802311546156542</v>
      </c>
      <c r="F105" s="139"/>
      <c r="G105" s="137">
        <f t="shared" si="32"/>
        <v>2.4072355693711858</v>
      </c>
      <c r="H105" s="139"/>
      <c r="I105" s="138">
        <f t="shared" si="33"/>
        <v>7.1832999999999991</v>
      </c>
      <c r="J105" s="140"/>
      <c r="K105" s="138">
        <f t="shared" si="34"/>
        <v>61.688333333333411</v>
      </c>
      <c r="L105" s="140"/>
      <c r="M105" s="138">
        <f t="shared" si="35"/>
        <v>6.333333333333333</v>
      </c>
      <c r="N105" s="140"/>
      <c r="O105" s="138">
        <f t="shared" si="36"/>
        <v>4.3333333333333588</v>
      </c>
      <c r="P105" s="140"/>
      <c r="Q105" s="138">
        <f t="shared" si="37"/>
        <v>16.499999999999993</v>
      </c>
      <c r="R105" s="140"/>
      <c r="S105" s="138">
        <f t="shared" si="38"/>
        <v>25.666666666666671</v>
      </c>
      <c r="T105" s="238"/>
    </row>
    <row r="106" spans="2:27" s="39" customFormat="1" ht="12.75" customHeight="1">
      <c r="B106" s="400" t="s">
        <v>446</v>
      </c>
      <c r="C106" s="415"/>
      <c r="D106" s="415"/>
      <c r="E106" s="141"/>
      <c r="F106" s="142"/>
      <c r="G106" s="141"/>
      <c r="H106" s="142"/>
      <c r="I106" s="141"/>
      <c r="J106" s="142"/>
      <c r="K106" s="141"/>
      <c r="L106" s="142"/>
      <c r="M106" s="141"/>
      <c r="N106" s="142"/>
      <c r="O106" s="141"/>
      <c r="P106" s="142"/>
      <c r="Q106" s="141"/>
      <c r="R106" s="142"/>
      <c r="S106" s="141"/>
      <c r="T106" s="241"/>
    </row>
    <row r="107" spans="2:27" s="39" customFormat="1" ht="12.75" customHeight="1">
      <c r="B107" s="394" t="s">
        <v>1</v>
      </c>
      <c r="C107" s="409"/>
      <c r="D107" s="420"/>
      <c r="E107" s="101">
        <f>AVERAGE(E5:E15,E25:E44,E54:E82)</f>
        <v>0.30465269269238404</v>
      </c>
      <c r="F107" s="102"/>
      <c r="G107" s="101">
        <f>AVERAGE(G5:G15,G25:G44,G54:G82)</f>
        <v>1.1172304656712801</v>
      </c>
      <c r="H107" s="102"/>
      <c r="I107" s="103">
        <f>AVERAGE(I5:I15,I25:I44,I54:I82)</f>
        <v>8.3660283333333361</v>
      </c>
      <c r="J107" s="104"/>
      <c r="K107" s="103">
        <f>AVERAGE(K5:K15,K25:K44,K54:K82)</f>
        <v>22.743944494962168</v>
      </c>
      <c r="L107" s="104"/>
      <c r="M107" s="103">
        <f>AVERAGE(M5:M15,M25:M44,M54:M82)</f>
        <v>3.0780555555555558</v>
      </c>
      <c r="N107" s="104"/>
      <c r="O107" s="103">
        <f>AVERAGE(O5:O15,O25:O44,O54:O82)</f>
        <v>2.7038888888888883</v>
      </c>
      <c r="P107" s="104"/>
      <c r="Q107" s="103">
        <f>AVERAGE(Q5:Q15,Q25:Q44,Q54:Q82)</f>
        <v>10.806666666666667</v>
      </c>
      <c r="R107" s="104"/>
      <c r="S107" s="103">
        <f>AVERAGE(S5:S15,S25:S44,S54:S82)</f>
        <v>20.194444444444446</v>
      </c>
      <c r="T107" s="326"/>
    </row>
    <row r="108" spans="2:27" s="39" customFormat="1" ht="12.75" customHeight="1">
      <c r="B108" s="395" t="s">
        <v>2</v>
      </c>
      <c r="C108" s="410"/>
      <c r="D108" s="421"/>
      <c r="E108" s="128">
        <v>0.1</v>
      </c>
      <c r="F108" s="129"/>
      <c r="G108" s="128">
        <v>0.3</v>
      </c>
      <c r="H108" s="129"/>
      <c r="I108" s="130">
        <v>2</v>
      </c>
      <c r="J108" s="130"/>
      <c r="K108" s="131">
        <v>5</v>
      </c>
      <c r="L108" s="130"/>
      <c r="M108" s="132">
        <v>0.3</v>
      </c>
      <c r="N108" s="133"/>
      <c r="O108" s="132">
        <v>0.7</v>
      </c>
      <c r="P108" s="133"/>
      <c r="Q108" s="130">
        <v>2</v>
      </c>
      <c r="R108" s="130"/>
      <c r="S108" s="131">
        <v>3</v>
      </c>
      <c r="T108" s="227"/>
    </row>
    <row r="109" spans="2:27" s="39" customFormat="1" ht="12.75" customHeight="1">
      <c r="B109" s="396" t="s">
        <v>429</v>
      </c>
      <c r="C109" s="411"/>
      <c r="D109" s="422"/>
      <c r="E109" s="105">
        <f>MIN(E5:E15,E25:E44,E54:E82)</f>
        <v>1.4901901165075553E-2</v>
      </c>
      <c r="F109" s="109"/>
      <c r="G109" s="105">
        <f>MIN(G5:G15,G25:G44,G54:G82)</f>
        <v>0.11267911175780169</v>
      </c>
      <c r="H109" s="109"/>
      <c r="I109" s="108">
        <f>MIN(I5:I15,I25:I44,I54:I82)</f>
        <v>1.81</v>
      </c>
      <c r="J109" s="110"/>
      <c r="K109" s="108">
        <f>MIN(K5:K15,K25:K44,K54:K82)</f>
        <v>7.6500000000002117</v>
      </c>
      <c r="L109" s="110"/>
      <c r="M109" s="108">
        <f>MIN(M5:M15,M25:M44,M54:M82)</f>
        <v>0.33333333333333193</v>
      </c>
      <c r="N109" s="110"/>
      <c r="O109" s="108">
        <f>MIN(O5:O15,O25:O44,O54:O82)</f>
        <v>0.99999999999997558</v>
      </c>
      <c r="P109" s="110"/>
      <c r="Q109" s="108">
        <f>MIN(Q5:Q15,Q25:Q44,Q54:Q82)</f>
        <v>1.3333333333333375</v>
      </c>
      <c r="R109" s="110"/>
      <c r="S109" s="108">
        <f>MIN(S5:S15,S25:S44,S54:S82)</f>
        <v>0.99999999999999289</v>
      </c>
      <c r="T109" s="207"/>
    </row>
    <row r="110" spans="2:27" s="39" customFormat="1" ht="12.75" customHeight="1">
      <c r="B110" s="395" t="s">
        <v>430</v>
      </c>
      <c r="C110" s="410"/>
      <c r="D110" s="421"/>
      <c r="E110" s="128">
        <f>MAX(E5:E15,E25:E44,E54:E82)</f>
        <v>0.78875378230460136</v>
      </c>
      <c r="F110" s="134"/>
      <c r="G110" s="128">
        <f>MAX(G5:G15,G25:G44,G54:G82)</f>
        <v>2.5404017923576778</v>
      </c>
      <c r="H110" s="134"/>
      <c r="I110" s="132">
        <f>MAX(I5:I15,I25:I44,I54:I82)</f>
        <v>20.603300000000001</v>
      </c>
      <c r="J110" s="135"/>
      <c r="K110" s="132">
        <f>MAX(K5:K15,K25:K44,K54:K82)</f>
        <v>69.338333333333622</v>
      </c>
      <c r="L110" s="135"/>
      <c r="M110" s="132">
        <f>MAX(M5:M15,M25:M44,M54:M82)</f>
        <v>6.6666666666666652</v>
      </c>
      <c r="N110" s="135"/>
      <c r="O110" s="132">
        <f>MAX(O5:O15,O25:O44,O54:O82)</f>
        <v>6.1666666666666679</v>
      </c>
      <c r="P110" s="135"/>
      <c r="Q110" s="132">
        <f>MAX(Q5:Q15,Q25:Q44,Q54:Q82)</f>
        <v>25.500000000000004</v>
      </c>
      <c r="R110" s="135"/>
      <c r="S110" s="132">
        <f>MAX(S5:S15,S25:S44,S54:S82)</f>
        <v>55.333333333333321</v>
      </c>
      <c r="T110" s="232"/>
    </row>
    <row r="111" spans="2:27" s="39" customFormat="1" ht="12.75" customHeight="1" thickBot="1">
      <c r="B111" s="396" t="s">
        <v>431</v>
      </c>
      <c r="C111" s="411"/>
      <c r="D111" s="422"/>
      <c r="E111" s="105">
        <f>E110-E109</f>
        <v>0.77385188113952585</v>
      </c>
      <c r="F111" s="109"/>
      <c r="G111" s="105">
        <f>G110-G109</f>
        <v>2.4277226805998762</v>
      </c>
      <c r="H111" s="109"/>
      <c r="I111" s="108">
        <f>I110-I109</f>
        <v>18.793300000000002</v>
      </c>
      <c r="J111" s="106"/>
      <c r="K111" s="108">
        <f>K110-K109</f>
        <v>61.688333333333411</v>
      </c>
      <c r="L111" s="106"/>
      <c r="M111" s="108">
        <f>M110-M109</f>
        <v>6.333333333333333</v>
      </c>
      <c r="N111" s="110"/>
      <c r="O111" s="108">
        <f>O110-O109</f>
        <v>5.1666666666666927</v>
      </c>
      <c r="P111" s="110"/>
      <c r="Q111" s="108">
        <f>Q110-Q109</f>
        <v>24.166666666666664</v>
      </c>
      <c r="R111" s="106"/>
      <c r="S111" s="108">
        <f>S110-S109</f>
        <v>54.333333333333329</v>
      </c>
      <c r="T111" s="106"/>
    </row>
    <row r="112" spans="2:27" s="39" customFormat="1">
      <c r="B112" s="401" t="s">
        <v>89</v>
      </c>
      <c r="C112" s="416"/>
      <c r="D112" s="416"/>
      <c r="E112" s="143"/>
      <c r="F112" s="143"/>
      <c r="G112" s="143"/>
      <c r="H112" s="143"/>
      <c r="I112" s="144"/>
      <c r="J112" s="144"/>
      <c r="K112" s="144"/>
      <c r="L112" s="144"/>
      <c r="M112" s="144"/>
      <c r="N112" s="144"/>
      <c r="O112" s="144"/>
      <c r="P112" s="144"/>
      <c r="Q112" s="144"/>
      <c r="R112" s="144"/>
      <c r="S112" s="144"/>
      <c r="T112" s="144"/>
    </row>
    <row r="113" spans="2:20" s="39" customFormat="1">
      <c r="B113" s="389" t="s">
        <v>90</v>
      </c>
      <c r="C113" s="404"/>
      <c r="D113" s="418"/>
      <c r="E113" s="497" t="s">
        <v>91</v>
      </c>
      <c r="F113" s="497"/>
      <c r="G113" s="497" t="s">
        <v>91</v>
      </c>
      <c r="H113" s="497"/>
      <c r="I113" s="497" t="s">
        <v>91</v>
      </c>
      <c r="J113" s="497"/>
      <c r="K113" s="498" t="s">
        <v>91</v>
      </c>
      <c r="L113" s="498"/>
      <c r="M113" s="497" t="s">
        <v>91</v>
      </c>
      <c r="N113" s="497"/>
      <c r="O113" s="498" t="s">
        <v>91</v>
      </c>
      <c r="P113" s="498"/>
      <c r="Q113" s="498" t="s">
        <v>91</v>
      </c>
      <c r="R113" s="498"/>
      <c r="S113" s="498" t="s">
        <v>91</v>
      </c>
      <c r="T113" s="498"/>
    </row>
    <row r="114" spans="2:20" s="39" customFormat="1">
      <c r="B114" s="389" t="s">
        <v>92</v>
      </c>
      <c r="C114" s="404"/>
      <c r="D114" s="418"/>
      <c r="E114" s="496" t="s">
        <v>91</v>
      </c>
      <c r="F114" s="496"/>
      <c r="G114" s="496" t="s">
        <v>91</v>
      </c>
      <c r="H114" s="496"/>
      <c r="I114" s="496" t="s">
        <v>91</v>
      </c>
      <c r="J114" s="496"/>
      <c r="K114" s="495" t="s">
        <v>91</v>
      </c>
      <c r="L114" s="495"/>
      <c r="M114" s="496" t="s">
        <v>91</v>
      </c>
      <c r="N114" s="496"/>
      <c r="O114" s="495" t="s">
        <v>91</v>
      </c>
      <c r="P114" s="495"/>
      <c r="Q114" s="495" t="s">
        <v>91</v>
      </c>
      <c r="R114" s="495"/>
      <c r="S114" s="495" t="s">
        <v>91</v>
      </c>
      <c r="T114" s="495"/>
    </row>
    <row r="115" spans="2:20" s="39" customFormat="1" ht="13.8" thickBot="1">
      <c r="B115" s="390" t="s">
        <v>93</v>
      </c>
      <c r="C115" s="405"/>
      <c r="D115" s="419"/>
      <c r="E115" s="494" t="s">
        <v>91</v>
      </c>
      <c r="F115" s="494"/>
      <c r="G115" s="494" t="s">
        <v>91</v>
      </c>
      <c r="H115" s="494"/>
      <c r="I115" s="494" t="s">
        <v>91</v>
      </c>
      <c r="J115" s="494"/>
      <c r="K115" s="494" t="s">
        <v>91</v>
      </c>
      <c r="L115" s="494"/>
      <c r="M115" s="494" t="s">
        <v>91</v>
      </c>
      <c r="N115" s="494"/>
      <c r="O115" s="494" t="s">
        <v>91</v>
      </c>
      <c r="P115" s="494"/>
      <c r="Q115" s="494" t="s">
        <v>91</v>
      </c>
      <c r="R115" s="494"/>
      <c r="S115" s="494" t="s">
        <v>91</v>
      </c>
      <c r="T115" s="494"/>
    </row>
    <row r="116" spans="2:20" s="6" customFormat="1">
      <c r="B116" s="249"/>
      <c r="C116" s="249"/>
      <c r="D116" s="249"/>
      <c r="E116" s="159"/>
      <c r="F116" s="4"/>
      <c r="G116" s="4"/>
      <c r="H116" s="4"/>
      <c r="I116" s="5"/>
      <c r="J116" s="5"/>
      <c r="K116" s="5"/>
      <c r="L116" s="5"/>
      <c r="M116" s="5"/>
      <c r="N116" s="5"/>
      <c r="O116" s="5"/>
      <c r="P116" s="5"/>
      <c r="Q116" s="5"/>
      <c r="R116" s="5"/>
      <c r="S116" s="5"/>
      <c r="T116" s="24"/>
    </row>
    <row r="117" spans="2:20" s="6" customFormat="1" ht="15.6">
      <c r="B117" s="250"/>
      <c r="C117" s="249"/>
      <c r="D117" s="249"/>
      <c r="E117" s="156"/>
      <c r="F117" s="7"/>
      <c r="G117" s="7"/>
      <c r="H117" s="7"/>
      <c r="I117" s="11"/>
      <c r="J117" s="11"/>
      <c r="K117" s="11"/>
      <c r="L117" s="11"/>
      <c r="M117" s="11"/>
      <c r="N117" s="11"/>
      <c r="O117" s="11"/>
      <c r="P117" s="11"/>
      <c r="Q117" s="11"/>
      <c r="R117" s="11"/>
      <c r="S117" s="11"/>
      <c r="T117" s="38"/>
    </row>
    <row r="118" spans="2:20" s="6" customFormat="1">
      <c r="B118" s="250"/>
      <c r="C118" s="64"/>
      <c r="D118" s="64"/>
      <c r="E118" s="156"/>
      <c r="F118" s="7"/>
      <c r="G118" s="7"/>
      <c r="H118" s="7"/>
      <c r="I118" s="9"/>
      <c r="J118" s="9"/>
      <c r="K118" s="9"/>
      <c r="L118" s="9"/>
      <c r="M118" s="9"/>
      <c r="N118" s="9"/>
      <c r="O118" s="9"/>
      <c r="P118" s="9"/>
      <c r="Q118" s="9"/>
      <c r="R118" s="9"/>
      <c r="S118" s="9"/>
      <c r="T118" s="25"/>
    </row>
    <row r="119" spans="2:20" s="6" customFormat="1">
      <c r="B119" s="250"/>
      <c r="C119" s="249"/>
      <c r="D119" s="249"/>
      <c r="E119" s="156"/>
      <c r="F119" s="7"/>
      <c r="G119" s="7"/>
      <c r="H119" s="7"/>
      <c r="I119" s="5"/>
      <c r="J119" s="5"/>
      <c r="K119" s="5"/>
      <c r="L119" s="5"/>
      <c r="M119" s="5"/>
      <c r="N119" s="5"/>
      <c r="O119" s="5"/>
      <c r="P119" s="5"/>
      <c r="Q119" s="5"/>
      <c r="R119" s="5"/>
      <c r="S119" s="5"/>
      <c r="T119" s="24"/>
    </row>
    <row r="120" spans="2:20" s="6" customFormat="1">
      <c r="B120" s="250"/>
      <c r="C120" s="249"/>
      <c r="D120" s="249"/>
      <c r="E120" s="156"/>
      <c r="F120" s="7"/>
      <c r="G120" s="7"/>
      <c r="H120" s="7"/>
      <c r="I120" s="5"/>
      <c r="J120" s="5"/>
      <c r="K120" s="5"/>
      <c r="L120" s="5"/>
      <c r="M120" s="5"/>
      <c r="N120" s="5"/>
      <c r="O120" s="5"/>
      <c r="P120" s="5"/>
      <c r="Q120" s="5"/>
      <c r="R120" s="5"/>
      <c r="S120" s="5"/>
      <c r="T120" s="24"/>
    </row>
    <row r="121" spans="2:20" s="6" customFormat="1">
      <c r="B121" s="250"/>
      <c r="C121" s="249"/>
      <c r="D121" s="249"/>
      <c r="E121" s="156"/>
      <c r="F121" s="7"/>
      <c r="G121" s="7"/>
      <c r="H121" s="7"/>
      <c r="I121" s="5"/>
      <c r="J121" s="5"/>
      <c r="K121" s="5"/>
      <c r="L121" s="5"/>
      <c r="M121" s="5"/>
      <c r="N121" s="5"/>
      <c r="O121" s="5"/>
      <c r="P121" s="5"/>
      <c r="Q121" s="5"/>
      <c r="R121" s="5"/>
      <c r="S121" s="5"/>
      <c r="T121" s="24"/>
    </row>
    <row r="122" spans="2:20" s="6" customFormat="1">
      <c r="B122" s="250"/>
      <c r="C122" s="64"/>
      <c r="D122" s="64"/>
      <c r="E122" s="156"/>
      <c r="F122" s="7"/>
      <c r="G122" s="7"/>
      <c r="H122" s="7" t="s">
        <v>3</v>
      </c>
      <c r="I122" s="5"/>
      <c r="J122" s="5"/>
      <c r="K122" s="5"/>
      <c r="L122" s="5"/>
      <c r="M122" s="5"/>
      <c r="N122" s="5"/>
      <c r="O122" s="5"/>
      <c r="P122" s="5"/>
      <c r="Q122" s="5"/>
      <c r="R122" s="5"/>
      <c r="S122" s="5"/>
      <c r="T122" s="24"/>
    </row>
    <row r="123" spans="2:20" s="6" customFormat="1">
      <c r="B123" s="250"/>
      <c r="C123" s="249"/>
      <c r="D123" s="249"/>
      <c r="E123" s="156"/>
      <c r="F123" s="7"/>
      <c r="G123" s="7"/>
      <c r="H123" s="7"/>
      <c r="I123" s="5"/>
      <c r="J123" s="5"/>
      <c r="K123" s="5"/>
      <c r="L123" s="5"/>
      <c r="M123" s="5"/>
      <c r="N123" s="5"/>
      <c r="O123" s="5"/>
      <c r="P123" s="5"/>
      <c r="Q123" s="5"/>
      <c r="R123" s="5"/>
      <c r="S123" s="5"/>
      <c r="T123" s="24"/>
    </row>
    <row r="124" spans="2:20" s="6" customFormat="1">
      <c r="B124" s="157"/>
      <c r="C124" s="64"/>
      <c r="D124" s="64"/>
      <c r="E124" s="157"/>
      <c r="F124" s="8"/>
      <c r="G124" s="8"/>
      <c r="H124" s="8"/>
      <c r="I124" s="9"/>
      <c r="J124" s="9"/>
      <c r="K124" s="9"/>
      <c r="L124" s="9"/>
      <c r="M124" s="9"/>
      <c r="N124" s="9"/>
      <c r="O124" s="9"/>
      <c r="P124" s="9"/>
      <c r="Q124" s="9"/>
      <c r="R124" s="9"/>
      <c r="S124" s="9"/>
      <c r="T124" s="25"/>
    </row>
    <row r="125" spans="2:20">
      <c r="B125" s="250"/>
      <c r="C125" s="64"/>
      <c r="D125" s="64"/>
      <c r="E125" s="156"/>
      <c r="F125" s="7"/>
      <c r="G125" s="7"/>
      <c r="H125" s="7"/>
    </row>
    <row r="126" spans="2:20" ht="15.6">
      <c r="B126" s="309"/>
      <c r="C126" s="249"/>
      <c r="D126" s="249"/>
      <c r="E126" s="38"/>
      <c r="F126" s="11"/>
      <c r="G126" s="11"/>
      <c r="H126" s="11"/>
      <c r="I126" s="12"/>
      <c r="J126" s="12"/>
      <c r="K126" s="12"/>
      <c r="L126" s="12"/>
      <c r="M126" s="12"/>
      <c r="N126" s="12"/>
      <c r="O126" s="12"/>
      <c r="P126" s="12"/>
      <c r="Q126" s="12"/>
      <c r="R126" s="12"/>
      <c r="S126" s="12"/>
      <c r="T126" s="26"/>
    </row>
    <row r="127" spans="2:20">
      <c r="C127" s="64"/>
      <c r="D127" s="64"/>
      <c r="E127" s="158"/>
    </row>
    <row r="128" spans="2:20">
      <c r="C128" s="252"/>
      <c r="D128" s="252"/>
      <c r="E128" s="158"/>
    </row>
    <row r="129" spans="3:5">
      <c r="C129" s="252"/>
      <c r="D129" s="252"/>
      <c r="E129" s="158"/>
    </row>
    <row r="130" spans="3:5">
      <c r="C130" s="252"/>
      <c r="D130" s="252"/>
      <c r="E130" s="158"/>
    </row>
    <row r="131" spans="3:5">
      <c r="C131" s="252"/>
      <c r="D131" s="252"/>
      <c r="E131" s="158"/>
    </row>
    <row r="132" spans="3:5">
      <c r="C132" s="252"/>
      <c r="D132" s="252"/>
      <c r="E132" s="158"/>
    </row>
    <row r="133" spans="3:5">
      <c r="C133" s="252"/>
      <c r="D133" s="252"/>
      <c r="E133" s="158"/>
    </row>
    <row r="134" spans="3:5">
      <c r="C134" s="252"/>
      <c r="D134" s="252"/>
      <c r="E134" s="158"/>
    </row>
    <row r="135" spans="3:5">
      <c r="C135" s="252"/>
      <c r="D135" s="252"/>
      <c r="E135" s="158"/>
    </row>
    <row r="136" spans="3:5">
      <c r="C136" s="252"/>
      <c r="D136" s="252"/>
      <c r="E136" s="158"/>
    </row>
    <row r="137" spans="3:5">
      <c r="C137" s="252"/>
      <c r="D137" s="252"/>
      <c r="E137" s="158"/>
    </row>
    <row r="138" spans="3:5">
      <c r="C138" s="252"/>
      <c r="D138" s="252"/>
      <c r="E138" s="158"/>
    </row>
    <row r="139" spans="3:5">
      <c r="C139" s="252"/>
      <c r="D139" s="252"/>
      <c r="E139" s="158"/>
    </row>
    <row r="140" spans="3:5">
      <c r="C140" s="252"/>
      <c r="D140" s="252"/>
      <c r="E140" s="158"/>
    </row>
    <row r="141" spans="3:5">
      <c r="C141" s="252"/>
      <c r="D141" s="252"/>
      <c r="E141" s="158"/>
    </row>
    <row r="142" spans="3:5">
      <c r="C142" s="252"/>
      <c r="D142" s="252"/>
      <c r="E142" s="158"/>
    </row>
    <row r="143" spans="3:5">
      <c r="C143" s="252"/>
      <c r="D143" s="252"/>
      <c r="E143" s="158"/>
    </row>
    <row r="144" spans="3:5">
      <c r="C144" s="252"/>
      <c r="D144" s="252"/>
      <c r="E144" s="158"/>
    </row>
  </sheetData>
  <sortState ref="A5:AA15">
    <sortCondition ref="C5:C15"/>
    <sortCondition ref="B5:B15"/>
  </sortState>
  <mergeCells count="75">
    <mergeCell ref="B1:T1"/>
    <mergeCell ref="E2:H2"/>
    <mergeCell ref="I2:L2"/>
    <mergeCell ref="M2:T2"/>
    <mergeCell ref="E3:F3"/>
    <mergeCell ref="G3:H3"/>
    <mergeCell ref="I3:J3"/>
    <mergeCell ref="K3:L3"/>
    <mergeCell ref="M3:N3"/>
    <mergeCell ref="O3:P3"/>
    <mergeCell ref="Q3:R3"/>
    <mergeCell ref="S3:T3"/>
    <mergeCell ref="B20:T20"/>
    <mergeCell ref="B21:T21"/>
    <mergeCell ref="E22:H22"/>
    <mergeCell ref="I22:L22"/>
    <mergeCell ref="M22:T22"/>
    <mergeCell ref="O23:P23"/>
    <mergeCell ref="Q23:R23"/>
    <mergeCell ref="S23:T23"/>
    <mergeCell ref="B49:T49"/>
    <mergeCell ref="B50:T50"/>
    <mergeCell ref="E23:F23"/>
    <mergeCell ref="G23:H23"/>
    <mergeCell ref="I23:J23"/>
    <mergeCell ref="K23:L23"/>
    <mergeCell ref="M23:N23"/>
    <mergeCell ref="E51:H51"/>
    <mergeCell ref="I51:L51"/>
    <mergeCell ref="M51:T51"/>
    <mergeCell ref="E52:F52"/>
    <mergeCell ref="G52:H52"/>
    <mergeCell ref="I52:J52"/>
    <mergeCell ref="K52:L52"/>
    <mergeCell ref="M52:N52"/>
    <mergeCell ref="O52:P52"/>
    <mergeCell ref="Q52:R52"/>
    <mergeCell ref="S52:T52"/>
    <mergeCell ref="B87:T87"/>
    <mergeCell ref="B88:T88"/>
    <mergeCell ref="E89:H89"/>
    <mergeCell ref="I89:L89"/>
    <mergeCell ref="M89:T89"/>
    <mergeCell ref="O90:P90"/>
    <mergeCell ref="Q90:R90"/>
    <mergeCell ref="S90:T90"/>
    <mergeCell ref="E113:F113"/>
    <mergeCell ref="G113:H113"/>
    <mergeCell ref="I113:J113"/>
    <mergeCell ref="K113:L113"/>
    <mergeCell ref="M113:N113"/>
    <mergeCell ref="O113:P113"/>
    <mergeCell ref="Q113:R113"/>
    <mergeCell ref="S113:T113"/>
    <mergeCell ref="E90:F90"/>
    <mergeCell ref="G90:H90"/>
    <mergeCell ref="I90:J90"/>
    <mergeCell ref="K90:L90"/>
    <mergeCell ref="M90:N90"/>
    <mergeCell ref="O114:P114"/>
    <mergeCell ref="Q114:R114"/>
    <mergeCell ref="S114:T114"/>
    <mergeCell ref="E115:F115"/>
    <mergeCell ref="G115:H115"/>
    <mergeCell ref="I115:J115"/>
    <mergeCell ref="K115:L115"/>
    <mergeCell ref="M115:N115"/>
    <mergeCell ref="O115:P115"/>
    <mergeCell ref="Q115:R115"/>
    <mergeCell ref="S115:T115"/>
    <mergeCell ref="E114:F114"/>
    <mergeCell ref="G114:H114"/>
    <mergeCell ref="I114:J114"/>
    <mergeCell ref="K114:L114"/>
    <mergeCell ref="M114:N114"/>
  </mergeCells>
  <conditionalFormatting sqref="I4">
    <cfRule type="containsBlanks" priority="334" stopIfTrue="1">
      <formula>LEN(TRIM(#REF!))=0</formula>
    </cfRule>
    <cfRule type="cellIs" dxfId="1670" priority="335" operator="greaterThanOrEqual">
      <formula>#REF!</formula>
    </cfRule>
    <cfRule type="cellIs" dxfId="1669" priority="336" operator="greaterThanOrEqual">
      <formula>#REF!</formula>
    </cfRule>
  </conditionalFormatting>
  <conditionalFormatting sqref="K4">
    <cfRule type="containsBlanks" priority="331" stopIfTrue="1">
      <formula>LEN(TRIM(#REF!))=0</formula>
    </cfRule>
    <cfRule type="cellIs" dxfId="1668" priority="332" operator="greaterThanOrEqual">
      <formula>#REF!</formula>
    </cfRule>
    <cfRule type="cellIs" dxfId="1667" priority="333" operator="greaterThanOrEqual">
      <formula>#REF!</formula>
    </cfRule>
  </conditionalFormatting>
  <conditionalFormatting sqref="E4">
    <cfRule type="containsBlanks" priority="328" stopIfTrue="1">
      <formula>LEN(TRIM(#REF!))=0</formula>
    </cfRule>
    <cfRule type="cellIs" dxfId="1666" priority="329" operator="greaterThanOrEqual">
      <formula>#REF!</formula>
    </cfRule>
    <cfRule type="cellIs" dxfId="1665" priority="330" operator="greaterThanOrEqual">
      <formula>#REF!</formula>
    </cfRule>
  </conditionalFormatting>
  <conditionalFormatting sqref="Q4">
    <cfRule type="containsBlanks" priority="325" stopIfTrue="1">
      <formula>LEN(TRIM(#REF!))=0</formula>
    </cfRule>
    <cfRule type="cellIs" dxfId="1664" priority="326" operator="greaterThanOrEqual">
      <formula>#REF!</formula>
    </cfRule>
    <cfRule type="cellIs" dxfId="1663" priority="327" operator="greaterThanOrEqual">
      <formula>#REF!</formula>
    </cfRule>
  </conditionalFormatting>
  <conditionalFormatting sqref="S4">
    <cfRule type="containsBlanks" priority="322" stopIfTrue="1">
      <formula>LEN(TRIM(#REF!))=0</formula>
    </cfRule>
    <cfRule type="cellIs" dxfId="1662" priority="323" operator="greaterThanOrEqual">
      <formula>#REF!</formula>
    </cfRule>
    <cfRule type="cellIs" dxfId="1661" priority="324" operator="greaterThanOrEqual">
      <formula>#REF!</formula>
    </cfRule>
  </conditionalFormatting>
  <conditionalFormatting sqref="M4">
    <cfRule type="containsBlanks" priority="319" stopIfTrue="1">
      <formula>LEN(TRIM(#REF!))=0</formula>
    </cfRule>
    <cfRule type="cellIs" dxfId="1660" priority="320" operator="greaterThanOrEqual">
      <formula>#REF!</formula>
    </cfRule>
    <cfRule type="cellIs" dxfId="1659" priority="321" operator="greaterThanOrEqual">
      <formula>#REF!</formula>
    </cfRule>
  </conditionalFormatting>
  <conditionalFormatting sqref="G4">
    <cfRule type="containsBlanks" priority="316" stopIfTrue="1">
      <formula>LEN(TRIM(#REF!))=0</formula>
    </cfRule>
    <cfRule type="cellIs" dxfId="1658" priority="317" operator="greaterThanOrEqual">
      <formula>#REF!</formula>
    </cfRule>
    <cfRule type="cellIs" dxfId="1657" priority="318" operator="greaterThanOrEqual">
      <formula>#REF!</formula>
    </cfRule>
  </conditionalFormatting>
  <conditionalFormatting sqref="O4">
    <cfRule type="containsBlanks" priority="313" stopIfTrue="1">
      <formula>LEN(TRIM(#REF!))=0</formula>
    </cfRule>
    <cfRule type="cellIs" dxfId="1656" priority="314" operator="greaterThanOrEqual">
      <formula>#REF!</formula>
    </cfRule>
    <cfRule type="cellIs" dxfId="1655" priority="315" operator="greaterThanOrEqual">
      <formula>#REF!</formula>
    </cfRule>
  </conditionalFormatting>
  <conditionalFormatting sqref="I24">
    <cfRule type="containsBlanks" priority="310" stopIfTrue="1">
      <formula>LEN(TRIM(#REF!))=0</formula>
    </cfRule>
    <cfRule type="cellIs" dxfId="1654" priority="311" operator="greaterThanOrEqual">
      <formula>#REF!</formula>
    </cfRule>
    <cfRule type="cellIs" dxfId="1653" priority="312" operator="greaterThanOrEqual">
      <formula>#REF!</formula>
    </cfRule>
  </conditionalFormatting>
  <conditionalFormatting sqref="K24">
    <cfRule type="containsBlanks" priority="307" stopIfTrue="1">
      <formula>LEN(TRIM(#REF!))=0</formula>
    </cfRule>
    <cfRule type="cellIs" dxfId="1652" priority="308" operator="greaterThanOrEqual">
      <formula>#REF!</formula>
    </cfRule>
    <cfRule type="cellIs" dxfId="1651" priority="309" operator="greaterThanOrEqual">
      <formula>#REF!</formula>
    </cfRule>
  </conditionalFormatting>
  <conditionalFormatting sqref="E24">
    <cfRule type="containsBlanks" priority="304" stopIfTrue="1">
      <formula>LEN(TRIM(#REF!))=0</formula>
    </cfRule>
    <cfRule type="cellIs" dxfId="1650" priority="305" operator="greaterThanOrEqual">
      <formula>#REF!</formula>
    </cfRule>
    <cfRule type="cellIs" dxfId="1649" priority="306" operator="greaterThanOrEqual">
      <formula>#REF!</formula>
    </cfRule>
  </conditionalFormatting>
  <conditionalFormatting sqref="Q24">
    <cfRule type="containsBlanks" priority="301" stopIfTrue="1">
      <formula>LEN(TRIM(#REF!))=0</formula>
    </cfRule>
    <cfRule type="cellIs" dxfId="1648" priority="302" operator="greaterThanOrEqual">
      <formula>#REF!</formula>
    </cfRule>
    <cfRule type="cellIs" dxfId="1647" priority="303" operator="greaterThanOrEqual">
      <formula>#REF!</formula>
    </cfRule>
  </conditionalFormatting>
  <conditionalFormatting sqref="S24">
    <cfRule type="containsBlanks" priority="298" stopIfTrue="1">
      <formula>LEN(TRIM(#REF!))=0</formula>
    </cfRule>
    <cfRule type="cellIs" dxfId="1646" priority="299" operator="greaterThanOrEqual">
      <formula>#REF!</formula>
    </cfRule>
    <cfRule type="cellIs" dxfId="1645" priority="300" operator="greaterThanOrEqual">
      <formula>#REF!</formula>
    </cfRule>
  </conditionalFormatting>
  <conditionalFormatting sqref="M24">
    <cfRule type="containsBlanks" priority="295" stopIfTrue="1">
      <formula>LEN(TRIM(#REF!))=0</formula>
    </cfRule>
    <cfRule type="cellIs" dxfId="1644" priority="296" operator="greaterThanOrEqual">
      <formula>#REF!</formula>
    </cfRule>
    <cfRule type="cellIs" dxfId="1643" priority="297" operator="greaterThanOrEqual">
      <formula>#REF!</formula>
    </cfRule>
  </conditionalFormatting>
  <conditionalFormatting sqref="G24">
    <cfRule type="containsBlanks" priority="292" stopIfTrue="1">
      <formula>LEN(TRIM(#REF!))=0</formula>
    </cfRule>
    <cfRule type="cellIs" dxfId="1642" priority="293" operator="greaterThanOrEqual">
      <formula>#REF!</formula>
    </cfRule>
    <cfRule type="cellIs" dxfId="1641" priority="294" operator="greaterThanOrEqual">
      <formula>#REF!</formula>
    </cfRule>
  </conditionalFormatting>
  <conditionalFormatting sqref="O24">
    <cfRule type="containsBlanks" priority="289" stopIfTrue="1">
      <formula>LEN(TRIM(#REF!))=0</formula>
    </cfRule>
    <cfRule type="cellIs" dxfId="1640" priority="290" operator="greaterThanOrEqual">
      <formula>#REF!</formula>
    </cfRule>
    <cfRule type="cellIs" dxfId="1639" priority="291" operator="greaterThanOrEqual">
      <formula>#REF!</formula>
    </cfRule>
  </conditionalFormatting>
  <conditionalFormatting sqref="I53">
    <cfRule type="containsBlanks" priority="286" stopIfTrue="1">
      <formula>LEN(TRIM(#REF!))=0</formula>
    </cfRule>
    <cfRule type="cellIs" dxfId="1638" priority="287" operator="greaterThanOrEqual">
      <formula>#REF!</formula>
    </cfRule>
    <cfRule type="cellIs" dxfId="1637" priority="288" operator="greaterThanOrEqual">
      <formula>#REF!</formula>
    </cfRule>
  </conditionalFormatting>
  <conditionalFormatting sqref="K53">
    <cfRule type="containsBlanks" priority="283" stopIfTrue="1">
      <formula>LEN(TRIM(#REF!))=0</formula>
    </cfRule>
    <cfRule type="cellIs" dxfId="1636" priority="284" operator="greaterThanOrEqual">
      <formula>#REF!</formula>
    </cfRule>
    <cfRule type="cellIs" dxfId="1635" priority="285" operator="greaterThanOrEqual">
      <formula>#REF!</formula>
    </cfRule>
  </conditionalFormatting>
  <conditionalFormatting sqref="E53">
    <cfRule type="containsBlanks" priority="280" stopIfTrue="1">
      <formula>LEN(TRIM(#REF!))=0</formula>
    </cfRule>
    <cfRule type="cellIs" dxfId="1634" priority="281" operator="greaterThanOrEqual">
      <formula>#REF!</formula>
    </cfRule>
    <cfRule type="cellIs" dxfId="1633" priority="282" operator="greaterThanOrEqual">
      <formula>#REF!</formula>
    </cfRule>
  </conditionalFormatting>
  <conditionalFormatting sqref="Q53">
    <cfRule type="containsBlanks" priority="277" stopIfTrue="1">
      <formula>LEN(TRIM(#REF!))=0</formula>
    </cfRule>
    <cfRule type="cellIs" dxfId="1632" priority="278" operator="greaterThanOrEqual">
      <formula>#REF!</formula>
    </cfRule>
    <cfRule type="cellIs" dxfId="1631" priority="279" operator="greaterThanOrEqual">
      <formula>#REF!</formula>
    </cfRule>
  </conditionalFormatting>
  <conditionalFormatting sqref="S53">
    <cfRule type="containsBlanks" priority="274" stopIfTrue="1">
      <formula>LEN(TRIM(#REF!))=0</formula>
    </cfRule>
    <cfRule type="cellIs" dxfId="1630" priority="275" operator="greaterThanOrEqual">
      <formula>#REF!</formula>
    </cfRule>
    <cfRule type="cellIs" dxfId="1629" priority="276" operator="greaterThanOrEqual">
      <formula>#REF!</formula>
    </cfRule>
  </conditionalFormatting>
  <conditionalFormatting sqref="M53">
    <cfRule type="containsBlanks" priority="271" stopIfTrue="1">
      <formula>LEN(TRIM(#REF!))=0</formula>
    </cfRule>
    <cfRule type="cellIs" dxfId="1628" priority="272" operator="greaterThanOrEqual">
      <formula>#REF!</formula>
    </cfRule>
    <cfRule type="cellIs" dxfId="1627" priority="273" operator="greaterThanOrEqual">
      <formula>#REF!</formula>
    </cfRule>
  </conditionalFormatting>
  <conditionalFormatting sqref="G53">
    <cfRule type="containsBlanks" priority="268" stopIfTrue="1">
      <formula>LEN(TRIM(#REF!))=0</formula>
    </cfRule>
    <cfRule type="cellIs" dxfId="1626" priority="269" operator="greaterThanOrEqual">
      <formula>#REF!</formula>
    </cfRule>
    <cfRule type="cellIs" dxfId="1625" priority="270" operator="greaterThanOrEqual">
      <formula>#REF!</formula>
    </cfRule>
  </conditionalFormatting>
  <conditionalFormatting sqref="O53">
    <cfRule type="containsBlanks" priority="265" stopIfTrue="1">
      <formula>LEN(TRIM(#REF!))=0</formula>
    </cfRule>
    <cfRule type="cellIs" dxfId="1624" priority="266" operator="greaterThanOrEqual">
      <formula>#REF!</formula>
    </cfRule>
    <cfRule type="cellIs" dxfId="1623" priority="267" operator="greaterThanOrEqual">
      <formula>#REF!</formula>
    </cfRule>
  </conditionalFormatting>
  <conditionalFormatting sqref="I106 I91 I96 I101">
    <cfRule type="containsBlanks" priority="262" stopIfTrue="1">
      <formula>LEN(TRIM(#REF!))=0</formula>
    </cfRule>
    <cfRule type="cellIs" dxfId="1622" priority="263" operator="greaterThanOrEqual">
      <formula>#REF!</formula>
    </cfRule>
    <cfRule type="cellIs" dxfId="1621" priority="264" operator="greaterThanOrEqual">
      <formula>#REF!</formula>
    </cfRule>
  </conditionalFormatting>
  <conditionalFormatting sqref="K106 K91 K96 K101">
    <cfRule type="containsBlanks" priority="259" stopIfTrue="1">
      <formula>LEN(TRIM(#REF!))=0</formula>
    </cfRule>
    <cfRule type="cellIs" dxfId="1620" priority="260" operator="greaterThanOrEqual">
      <formula>#REF!</formula>
    </cfRule>
    <cfRule type="cellIs" dxfId="1619" priority="261" operator="greaterThanOrEqual">
      <formula>#REF!</formula>
    </cfRule>
  </conditionalFormatting>
  <conditionalFormatting sqref="E106 E91 E96 E101">
    <cfRule type="containsBlanks" priority="256" stopIfTrue="1">
      <formula>LEN(TRIM(#REF!))=0</formula>
    </cfRule>
    <cfRule type="cellIs" dxfId="1618" priority="257" operator="greaterThanOrEqual">
      <formula>#REF!</formula>
    </cfRule>
    <cfRule type="cellIs" dxfId="1617" priority="258" operator="greaterThanOrEqual">
      <formula>#REF!</formula>
    </cfRule>
  </conditionalFormatting>
  <conditionalFormatting sqref="Q106 Q91 Q96 Q101">
    <cfRule type="containsBlanks" priority="253" stopIfTrue="1">
      <formula>LEN(TRIM(#REF!))=0</formula>
    </cfRule>
    <cfRule type="cellIs" dxfId="1616" priority="254" operator="greaterThanOrEqual">
      <formula>#REF!</formula>
    </cfRule>
    <cfRule type="cellIs" dxfId="1615" priority="255" operator="greaterThanOrEqual">
      <formula>#REF!</formula>
    </cfRule>
  </conditionalFormatting>
  <conditionalFormatting sqref="S106 S91 S96 S101">
    <cfRule type="containsBlanks" priority="250" stopIfTrue="1">
      <formula>LEN(TRIM(#REF!))=0</formula>
    </cfRule>
    <cfRule type="cellIs" dxfId="1614" priority="251" operator="greaterThanOrEqual">
      <formula>#REF!</formula>
    </cfRule>
    <cfRule type="cellIs" dxfId="1613" priority="252" operator="greaterThanOrEqual">
      <formula>#REF!</formula>
    </cfRule>
  </conditionalFormatting>
  <conditionalFormatting sqref="M106 M91 M96 M101">
    <cfRule type="containsBlanks" priority="247" stopIfTrue="1">
      <formula>LEN(TRIM(#REF!))=0</formula>
    </cfRule>
    <cfRule type="cellIs" dxfId="1612" priority="248" operator="greaterThanOrEqual">
      <formula>#REF!</formula>
    </cfRule>
    <cfRule type="cellIs" dxfId="1611" priority="249" operator="greaterThanOrEqual">
      <formula>#REF!</formula>
    </cfRule>
  </conditionalFormatting>
  <conditionalFormatting sqref="G106 G91 G96 G101">
    <cfRule type="containsBlanks" priority="244" stopIfTrue="1">
      <formula>LEN(TRIM(#REF!))=0</formula>
    </cfRule>
    <cfRule type="cellIs" dxfId="1610" priority="245" operator="greaterThanOrEqual">
      <formula>#REF!</formula>
    </cfRule>
    <cfRule type="cellIs" dxfId="1609" priority="246" operator="greaterThanOrEqual">
      <formula>#REF!</formula>
    </cfRule>
  </conditionalFormatting>
  <conditionalFormatting sqref="O106 O91 O96 O101">
    <cfRule type="containsBlanks" priority="241" stopIfTrue="1">
      <formula>LEN(TRIM(#REF!))=0</formula>
    </cfRule>
    <cfRule type="cellIs" dxfId="1608" priority="242" operator="greaterThanOrEqual">
      <formula>#REF!</formula>
    </cfRule>
    <cfRule type="cellIs" dxfId="1607" priority="243" operator="greaterThanOrEqual">
      <formula>#REF!</formula>
    </cfRule>
  </conditionalFormatting>
  <conditionalFormatting sqref="T5:T15">
    <cfRule type="containsText" priority="1" stopIfTrue="1" operator="containsText" text="AA">
      <formula>NOT(ISERROR(SEARCH("AA",T5)))</formula>
    </cfRule>
    <cfRule type="containsText" dxfId="1606" priority="2" operator="containsText" text="A">
      <formula>NOT(ISERROR(SEARCH("A",T5)))</formula>
    </cfRule>
  </conditionalFormatting>
  <conditionalFormatting sqref="E54:E82">
    <cfRule type="containsBlanks" priority="118" stopIfTrue="1">
      <formula>LEN(TRIM(E54))=0</formula>
    </cfRule>
    <cfRule type="top10" dxfId="1605" priority="119" stopIfTrue="1" percent="1" rank="25"/>
    <cfRule type="top10" dxfId="1604" priority="120" percent="1" rank="50"/>
  </conditionalFormatting>
  <conditionalFormatting sqref="F54:F82">
    <cfRule type="containsText" priority="116" stopIfTrue="1" operator="containsText" text="AA">
      <formula>NOT(ISERROR(SEARCH("AA",F54)))</formula>
    </cfRule>
    <cfRule type="containsText" dxfId="1603" priority="117" operator="containsText" text="A">
      <formula>NOT(ISERROR(SEARCH("A",F54)))</formula>
    </cfRule>
  </conditionalFormatting>
  <conditionalFormatting sqref="G54:G82">
    <cfRule type="containsBlanks" priority="113" stopIfTrue="1">
      <formula>LEN(TRIM(G54))=0</formula>
    </cfRule>
    <cfRule type="top10" dxfId="1602" priority="114" stopIfTrue="1" percent="1" rank="25"/>
    <cfRule type="top10" dxfId="1601" priority="115" percent="1" rank="50"/>
  </conditionalFormatting>
  <conditionalFormatting sqref="H54:H82">
    <cfRule type="containsText" priority="111" stopIfTrue="1" operator="containsText" text="AA">
      <formula>NOT(ISERROR(SEARCH("AA",H54)))</formula>
    </cfRule>
    <cfRule type="containsText" dxfId="1600" priority="112" operator="containsText" text="A">
      <formula>NOT(ISERROR(SEARCH("A",H54)))</formula>
    </cfRule>
  </conditionalFormatting>
  <conditionalFormatting sqref="I54:I82">
    <cfRule type="containsBlanks" priority="108" stopIfTrue="1">
      <formula>LEN(TRIM(I54))=0</formula>
    </cfRule>
    <cfRule type="top10" dxfId="1599" priority="109" stopIfTrue="1" percent="1" rank="25"/>
    <cfRule type="top10" dxfId="1598" priority="110" percent="1" rank="50"/>
  </conditionalFormatting>
  <conditionalFormatting sqref="J54:J82">
    <cfRule type="containsText" priority="106" stopIfTrue="1" operator="containsText" text="AA">
      <formula>NOT(ISERROR(SEARCH("AA",J54)))</formula>
    </cfRule>
    <cfRule type="containsText" dxfId="1597" priority="107" operator="containsText" text="A">
      <formula>NOT(ISERROR(SEARCH("A",J54)))</formula>
    </cfRule>
  </conditionalFormatting>
  <conditionalFormatting sqref="K54:K82">
    <cfRule type="containsBlanks" priority="103" stopIfTrue="1">
      <formula>LEN(TRIM(K54))=0</formula>
    </cfRule>
    <cfRule type="top10" dxfId="1596" priority="104" stopIfTrue="1" percent="1" rank="25"/>
    <cfRule type="top10" dxfId="1595" priority="105" percent="1" rank="50"/>
  </conditionalFormatting>
  <conditionalFormatting sqref="L54:L82">
    <cfRule type="containsText" priority="101" stopIfTrue="1" operator="containsText" text="AA">
      <formula>NOT(ISERROR(SEARCH("AA",L54)))</formula>
    </cfRule>
    <cfRule type="containsText" dxfId="1594" priority="102" operator="containsText" text="A">
      <formula>NOT(ISERROR(SEARCH("A",L54)))</formula>
    </cfRule>
  </conditionalFormatting>
  <conditionalFormatting sqref="M54:M82">
    <cfRule type="containsBlanks" priority="98" stopIfTrue="1">
      <formula>LEN(TRIM(M54))=0</formula>
    </cfRule>
    <cfRule type="top10" dxfId="1593" priority="99" stopIfTrue="1" percent="1" rank="25"/>
    <cfRule type="top10" dxfId="1592" priority="100" percent="1" rank="50"/>
  </conditionalFormatting>
  <conditionalFormatting sqref="N54:N82">
    <cfRule type="containsText" priority="96" stopIfTrue="1" operator="containsText" text="AA">
      <formula>NOT(ISERROR(SEARCH("AA",N54)))</formula>
    </cfRule>
    <cfRule type="containsText" dxfId="1591" priority="97" operator="containsText" text="A">
      <formula>NOT(ISERROR(SEARCH("A",N54)))</formula>
    </cfRule>
  </conditionalFormatting>
  <conditionalFormatting sqref="O54:O82">
    <cfRule type="containsBlanks" priority="93" stopIfTrue="1">
      <formula>LEN(TRIM(O54))=0</formula>
    </cfRule>
    <cfRule type="top10" dxfId="1590" priority="94" stopIfTrue="1" percent="1" rank="25"/>
    <cfRule type="top10" dxfId="1589" priority="95" percent="1" rank="50"/>
  </conditionalFormatting>
  <conditionalFormatting sqref="P54:P82">
    <cfRule type="containsText" priority="91" stopIfTrue="1" operator="containsText" text="AA">
      <formula>NOT(ISERROR(SEARCH("AA",P54)))</formula>
    </cfRule>
    <cfRule type="containsText" dxfId="1588" priority="92" operator="containsText" text="A">
      <formula>NOT(ISERROR(SEARCH("A",P54)))</formula>
    </cfRule>
  </conditionalFormatting>
  <conditionalFormatting sqref="Q54:Q82">
    <cfRule type="containsBlanks" priority="88" stopIfTrue="1">
      <formula>LEN(TRIM(Q54))=0</formula>
    </cfRule>
    <cfRule type="top10" dxfId="1587" priority="89" stopIfTrue="1" percent="1" rank="25"/>
    <cfRule type="top10" dxfId="1586" priority="90" percent="1" rank="50"/>
  </conditionalFormatting>
  <conditionalFormatting sqref="R54:R82">
    <cfRule type="containsText" priority="86" stopIfTrue="1" operator="containsText" text="AA">
      <formula>NOT(ISERROR(SEARCH("AA",R54)))</formula>
    </cfRule>
    <cfRule type="containsText" dxfId="1585" priority="87" operator="containsText" text="A">
      <formula>NOT(ISERROR(SEARCH("A",R54)))</formula>
    </cfRule>
  </conditionalFormatting>
  <conditionalFormatting sqref="S54:S82">
    <cfRule type="containsBlanks" priority="83" stopIfTrue="1">
      <formula>LEN(TRIM(S54))=0</formula>
    </cfRule>
    <cfRule type="top10" dxfId="1584" priority="84" stopIfTrue="1" percent="1" rank="25"/>
    <cfRule type="top10" dxfId="1583" priority="85" percent="1" rank="50"/>
  </conditionalFormatting>
  <conditionalFormatting sqref="T54:T82">
    <cfRule type="containsText" priority="81" stopIfTrue="1" operator="containsText" text="AA">
      <formula>NOT(ISERROR(SEARCH("AA",T54)))</formula>
    </cfRule>
    <cfRule type="containsText" dxfId="1582" priority="82" operator="containsText" text="A">
      <formula>NOT(ISERROR(SEARCH("A",T54)))</formula>
    </cfRule>
  </conditionalFormatting>
  <conditionalFormatting sqref="E25:E44">
    <cfRule type="containsBlanks" priority="78" stopIfTrue="1">
      <formula>LEN(TRIM(E25))=0</formula>
    </cfRule>
    <cfRule type="top10" dxfId="1581" priority="79" stopIfTrue="1" percent="1" rank="25"/>
    <cfRule type="top10" dxfId="1580" priority="80" percent="1" rank="50"/>
  </conditionalFormatting>
  <conditionalFormatting sqref="F25:F44">
    <cfRule type="containsText" priority="76" stopIfTrue="1" operator="containsText" text="AA">
      <formula>NOT(ISERROR(SEARCH("AA",F25)))</formula>
    </cfRule>
    <cfRule type="containsText" dxfId="1579" priority="77" operator="containsText" text="A">
      <formula>NOT(ISERROR(SEARCH("A",F25)))</formula>
    </cfRule>
  </conditionalFormatting>
  <conditionalFormatting sqref="G25:G44">
    <cfRule type="containsBlanks" priority="73" stopIfTrue="1">
      <formula>LEN(TRIM(G25))=0</formula>
    </cfRule>
    <cfRule type="top10" dxfId="1578" priority="74" stopIfTrue="1" percent="1" rank="25"/>
    <cfRule type="top10" dxfId="1577" priority="75" percent="1" rank="50"/>
  </conditionalFormatting>
  <conditionalFormatting sqref="H25:H44">
    <cfRule type="containsText" priority="71" stopIfTrue="1" operator="containsText" text="AA">
      <formula>NOT(ISERROR(SEARCH("AA",H25)))</formula>
    </cfRule>
    <cfRule type="containsText" dxfId="1576" priority="72" operator="containsText" text="A">
      <formula>NOT(ISERROR(SEARCH("A",H25)))</formula>
    </cfRule>
  </conditionalFormatting>
  <conditionalFormatting sqref="I25:I44">
    <cfRule type="containsBlanks" priority="68" stopIfTrue="1">
      <formula>LEN(TRIM(I25))=0</formula>
    </cfRule>
    <cfRule type="top10" dxfId="1575" priority="69" stopIfTrue="1" percent="1" rank="25"/>
    <cfRule type="top10" dxfId="1574" priority="70" percent="1" rank="50"/>
  </conditionalFormatting>
  <conditionalFormatting sqref="J25:J44">
    <cfRule type="containsText" priority="66" stopIfTrue="1" operator="containsText" text="AA">
      <formula>NOT(ISERROR(SEARCH("AA",J25)))</formula>
    </cfRule>
    <cfRule type="containsText" dxfId="1573" priority="67" operator="containsText" text="A">
      <formula>NOT(ISERROR(SEARCH("A",J25)))</formula>
    </cfRule>
  </conditionalFormatting>
  <conditionalFormatting sqref="K25:K44">
    <cfRule type="containsBlanks" priority="63" stopIfTrue="1">
      <formula>LEN(TRIM(K25))=0</formula>
    </cfRule>
    <cfRule type="top10" dxfId="1572" priority="64" stopIfTrue="1" percent="1" rank="25"/>
    <cfRule type="top10" dxfId="1571" priority="65" percent="1" rank="50"/>
  </conditionalFormatting>
  <conditionalFormatting sqref="L25:L44">
    <cfRule type="containsText" priority="61" stopIfTrue="1" operator="containsText" text="AA">
      <formula>NOT(ISERROR(SEARCH("AA",L25)))</formula>
    </cfRule>
    <cfRule type="containsText" dxfId="1570" priority="62" operator="containsText" text="A">
      <formula>NOT(ISERROR(SEARCH("A",L25)))</formula>
    </cfRule>
  </conditionalFormatting>
  <conditionalFormatting sqref="M25:M44">
    <cfRule type="containsBlanks" priority="58" stopIfTrue="1">
      <formula>LEN(TRIM(M25))=0</formula>
    </cfRule>
    <cfRule type="top10" dxfId="1569" priority="59" stopIfTrue="1" percent="1" rank="25"/>
    <cfRule type="top10" dxfId="1568" priority="60" percent="1" rank="50"/>
  </conditionalFormatting>
  <conditionalFormatting sqref="N25:N44">
    <cfRule type="containsText" priority="56" stopIfTrue="1" operator="containsText" text="AA">
      <formula>NOT(ISERROR(SEARCH("AA",N25)))</formula>
    </cfRule>
    <cfRule type="containsText" dxfId="1567" priority="57" operator="containsText" text="A">
      <formula>NOT(ISERROR(SEARCH("A",N25)))</formula>
    </cfRule>
  </conditionalFormatting>
  <conditionalFormatting sqref="O25:O44">
    <cfRule type="containsBlanks" priority="53" stopIfTrue="1">
      <formula>LEN(TRIM(O25))=0</formula>
    </cfRule>
    <cfRule type="top10" dxfId="1566" priority="54" stopIfTrue="1" percent="1" rank="25"/>
    <cfRule type="top10" dxfId="1565" priority="55" percent="1" rank="50"/>
  </conditionalFormatting>
  <conditionalFormatting sqref="P25:P44">
    <cfRule type="containsText" priority="51" stopIfTrue="1" operator="containsText" text="AA">
      <formula>NOT(ISERROR(SEARCH("AA",P25)))</formula>
    </cfRule>
    <cfRule type="containsText" dxfId="1564" priority="52" operator="containsText" text="A">
      <formula>NOT(ISERROR(SEARCH("A",P25)))</formula>
    </cfRule>
  </conditionalFormatting>
  <conditionalFormatting sqref="Q25:Q44">
    <cfRule type="containsBlanks" priority="48" stopIfTrue="1">
      <formula>LEN(TRIM(Q25))=0</formula>
    </cfRule>
    <cfRule type="top10" dxfId="1563" priority="49" stopIfTrue="1" percent="1" rank="25"/>
    <cfRule type="top10" dxfId="1562" priority="50" percent="1" rank="50"/>
  </conditionalFormatting>
  <conditionalFormatting sqref="R25:R44">
    <cfRule type="containsText" priority="46" stopIfTrue="1" operator="containsText" text="AA">
      <formula>NOT(ISERROR(SEARCH("AA",R25)))</formula>
    </cfRule>
    <cfRule type="containsText" dxfId="1561" priority="47" operator="containsText" text="A">
      <formula>NOT(ISERROR(SEARCH("A",R25)))</formula>
    </cfRule>
  </conditionalFormatting>
  <conditionalFormatting sqref="S25:S44">
    <cfRule type="containsBlanks" priority="43" stopIfTrue="1">
      <formula>LEN(TRIM(S25))=0</formula>
    </cfRule>
    <cfRule type="top10" dxfId="1560" priority="44" stopIfTrue="1" percent="1" rank="25"/>
    <cfRule type="top10" dxfId="1559" priority="45" percent="1" rank="50"/>
  </conditionalFormatting>
  <conditionalFormatting sqref="T25:T44">
    <cfRule type="containsText" priority="41" stopIfTrue="1" operator="containsText" text="AA">
      <formula>NOT(ISERROR(SEARCH("AA",T25)))</formula>
    </cfRule>
    <cfRule type="containsText" dxfId="1558" priority="42" operator="containsText" text="A">
      <formula>NOT(ISERROR(SEARCH("A",T25)))</formula>
    </cfRule>
  </conditionalFormatting>
  <conditionalFormatting sqref="E5:E15">
    <cfRule type="containsBlanks" priority="38" stopIfTrue="1">
      <formula>LEN(TRIM(E5))=0</formula>
    </cfRule>
    <cfRule type="top10" dxfId="1557" priority="39" stopIfTrue="1" percent="1" rank="25"/>
    <cfRule type="top10" dxfId="1556" priority="40" percent="1" rank="50"/>
  </conditionalFormatting>
  <conditionalFormatting sqref="F5:F15">
    <cfRule type="containsText" priority="36" stopIfTrue="1" operator="containsText" text="AA">
      <formula>NOT(ISERROR(SEARCH("AA",F5)))</formula>
    </cfRule>
    <cfRule type="containsText" dxfId="1555" priority="37" operator="containsText" text="A">
      <formula>NOT(ISERROR(SEARCH("A",F5)))</formula>
    </cfRule>
  </conditionalFormatting>
  <conditionalFormatting sqref="G5:G15">
    <cfRule type="containsBlanks" priority="33" stopIfTrue="1">
      <formula>LEN(TRIM(G5))=0</formula>
    </cfRule>
    <cfRule type="top10" dxfId="1554" priority="34" stopIfTrue="1" percent="1" rank="25"/>
    <cfRule type="top10" dxfId="1553" priority="35" percent="1" rank="50"/>
  </conditionalFormatting>
  <conditionalFormatting sqref="H5:H15">
    <cfRule type="containsText" priority="31" stopIfTrue="1" operator="containsText" text="AA">
      <formula>NOT(ISERROR(SEARCH("AA",H5)))</formula>
    </cfRule>
    <cfRule type="containsText" dxfId="1552" priority="32" operator="containsText" text="A">
      <formula>NOT(ISERROR(SEARCH("A",H5)))</formula>
    </cfRule>
  </conditionalFormatting>
  <conditionalFormatting sqref="I5:I15">
    <cfRule type="containsBlanks" priority="28" stopIfTrue="1">
      <formula>LEN(TRIM(I5))=0</formula>
    </cfRule>
    <cfRule type="top10" dxfId="1551" priority="29" stopIfTrue="1" percent="1" rank="25"/>
    <cfRule type="top10" dxfId="1550" priority="30" percent="1" rank="50"/>
  </conditionalFormatting>
  <conditionalFormatting sqref="J5:J15">
    <cfRule type="containsText" priority="26" stopIfTrue="1" operator="containsText" text="AA">
      <formula>NOT(ISERROR(SEARCH("AA",J5)))</formula>
    </cfRule>
    <cfRule type="containsText" dxfId="1549" priority="27" operator="containsText" text="A">
      <formula>NOT(ISERROR(SEARCH("A",J5)))</formula>
    </cfRule>
  </conditionalFormatting>
  <conditionalFormatting sqref="K5:K15">
    <cfRule type="containsBlanks" priority="23" stopIfTrue="1">
      <formula>LEN(TRIM(K5))=0</formula>
    </cfRule>
    <cfRule type="top10" dxfId="1548" priority="24" stopIfTrue="1" percent="1" rank="25"/>
    <cfRule type="top10" dxfId="1547" priority="25" percent="1" rank="50"/>
  </conditionalFormatting>
  <conditionalFormatting sqref="L5:L15">
    <cfRule type="containsText" priority="21" stopIfTrue="1" operator="containsText" text="AA">
      <formula>NOT(ISERROR(SEARCH("AA",L5)))</formula>
    </cfRule>
    <cfRule type="containsText" dxfId="1546" priority="22" operator="containsText" text="A">
      <formula>NOT(ISERROR(SEARCH("A",L5)))</formula>
    </cfRule>
  </conditionalFormatting>
  <conditionalFormatting sqref="M5:M15">
    <cfRule type="containsBlanks" priority="18" stopIfTrue="1">
      <formula>LEN(TRIM(M5))=0</formula>
    </cfRule>
    <cfRule type="top10" dxfId="1545" priority="19" stopIfTrue="1" percent="1" rank="25"/>
    <cfRule type="top10" dxfId="1544" priority="20" percent="1" rank="50"/>
  </conditionalFormatting>
  <conditionalFormatting sqref="N5:N15">
    <cfRule type="containsText" priority="16" stopIfTrue="1" operator="containsText" text="AA">
      <formula>NOT(ISERROR(SEARCH("AA",N5)))</formula>
    </cfRule>
    <cfRule type="containsText" dxfId="1543" priority="17" operator="containsText" text="A">
      <formula>NOT(ISERROR(SEARCH("A",N5)))</formula>
    </cfRule>
  </conditionalFormatting>
  <conditionalFormatting sqref="O5:O15">
    <cfRule type="containsBlanks" priority="13" stopIfTrue="1">
      <formula>LEN(TRIM(O5))=0</formula>
    </cfRule>
    <cfRule type="top10" dxfId="1542" priority="14" stopIfTrue="1" percent="1" rank="25"/>
    <cfRule type="top10" dxfId="1541" priority="15" percent="1" rank="50"/>
  </conditionalFormatting>
  <conditionalFormatting sqref="P5:P15">
    <cfRule type="containsText" priority="11" stopIfTrue="1" operator="containsText" text="AA">
      <formula>NOT(ISERROR(SEARCH("AA",P5)))</formula>
    </cfRule>
    <cfRule type="containsText" dxfId="1540" priority="12" operator="containsText" text="A">
      <formula>NOT(ISERROR(SEARCH("A",P5)))</formula>
    </cfRule>
  </conditionalFormatting>
  <conditionalFormatting sqref="Q5:Q15">
    <cfRule type="containsBlanks" priority="8" stopIfTrue="1">
      <formula>LEN(TRIM(Q5))=0</formula>
    </cfRule>
    <cfRule type="top10" dxfId="1539" priority="9" stopIfTrue="1" percent="1" rank="25"/>
    <cfRule type="top10" dxfId="1538" priority="10" percent="1" rank="50"/>
  </conditionalFormatting>
  <conditionalFormatting sqref="R5:R15">
    <cfRule type="containsText" priority="6" stopIfTrue="1" operator="containsText" text="AA">
      <formula>NOT(ISERROR(SEARCH("AA",R5)))</formula>
    </cfRule>
    <cfRule type="containsText" dxfId="1537" priority="7" operator="containsText" text="A">
      <formula>NOT(ISERROR(SEARCH("A",R5)))</formula>
    </cfRule>
  </conditionalFormatting>
  <conditionalFormatting sqref="S5:S15">
    <cfRule type="containsBlanks" priority="3" stopIfTrue="1">
      <formula>LEN(TRIM(S5))=0</formula>
    </cfRule>
    <cfRule type="top10" dxfId="1536" priority="4" stopIfTrue="1" percent="1" rank="25"/>
    <cfRule type="top10" dxfId="1535" priority="5" percent="1" rank="50"/>
  </conditionalFormatting>
  <pageMargins left="0.5" right="0.5" top="0.5" bottom="0.5" header="0.3" footer="0.3"/>
  <pageSetup scale="90" orientation="landscape" horizontalDpi="4294967293" verticalDpi="1200" r:id="rId1"/>
  <rowBreaks count="3" manualBreakCount="3">
    <brk id="20" min="1" max="19" man="1"/>
    <brk id="49" min="1" max="19" man="1"/>
    <brk id="87" min="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18ED2-BFA8-45F3-9651-F07B5099122E}">
  <sheetPr codeName="Sheet7"/>
  <dimension ref="A1:AF144"/>
  <sheetViews>
    <sheetView topLeftCell="B1" zoomScaleNormal="100" workbookViewId="0">
      <selection activeCell="B1" sqref="B1:T1"/>
    </sheetView>
  </sheetViews>
  <sheetFormatPr defaultColWidth="9.109375" defaultRowHeight="13.2"/>
  <cols>
    <col min="1" max="1" width="0" style="27" hidden="1" customWidth="1"/>
    <col min="2" max="2" width="15.77734375" style="37" customWidth="1"/>
    <col min="3" max="3" width="15.77734375" style="6" customWidth="1"/>
    <col min="4" max="4" width="9.21875" style="22" customWidth="1"/>
    <col min="5" max="8" width="5.77734375" style="31" customWidth="1"/>
    <col min="9" max="19" width="5.77734375" style="5" customWidth="1"/>
    <col min="20" max="20" width="5.77734375" style="24" customWidth="1"/>
    <col min="21" max="16384" width="9.109375" style="27"/>
  </cols>
  <sheetData>
    <row r="1" spans="1:24" ht="30" customHeight="1" thickBot="1">
      <c r="B1" s="493" t="s">
        <v>522</v>
      </c>
      <c r="C1" s="493"/>
      <c r="D1" s="493"/>
      <c r="E1" s="493"/>
      <c r="F1" s="493"/>
      <c r="G1" s="493"/>
      <c r="H1" s="493"/>
      <c r="I1" s="493"/>
      <c r="J1" s="493"/>
      <c r="K1" s="493"/>
      <c r="L1" s="493"/>
      <c r="M1" s="493"/>
      <c r="N1" s="493"/>
      <c r="O1" s="493"/>
      <c r="P1" s="493"/>
      <c r="Q1" s="493"/>
      <c r="R1" s="493"/>
      <c r="S1" s="493"/>
      <c r="T1" s="493"/>
    </row>
    <row r="2" spans="1:24" s="163" customFormat="1" ht="28.05" customHeight="1">
      <c r="B2" s="1" t="s">
        <v>0</v>
      </c>
      <c r="C2" s="160" t="s">
        <v>505</v>
      </c>
      <c r="D2" s="160" t="s">
        <v>21</v>
      </c>
      <c r="E2" s="477" t="s">
        <v>595</v>
      </c>
      <c r="F2" s="478"/>
      <c r="G2" s="478"/>
      <c r="H2" s="478"/>
      <c r="I2" s="477" t="s">
        <v>592</v>
      </c>
      <c r="J2" s="478"/>
      <c r="K2" s="478"/>
      <c r="L2" s="478"/>
      <c r="M2" s="477" t="s">
        <v>593</v>
      </c>
      <c r="N2" s="478"/>
      <c r="O2" s="478"/>
      <c r="P2" s="478"/>
      <c r="Q2" s="478"/>
      <c r="R2" s="478"/>
      <c r="S2" s="478"/>
      <c r="T2" s="479"/>
    </row>
    <row r="3" spans="1:24" s="163" customFormat="1" ht="20.100000000000001" customHeight="1" thickBot="1">
      <c r="B3" s="2"/>
      <c r="C3" s="161"/>
      <c r="D3" s="161"/>
      <c r="E3" s="480" t="s">
        <v>269</v>
      </c>
      <c r="F3" s="481"/>
      <c r="G3" s="482" t="s">
        <v>81</v>
      </c>
      <c r="H3" s="481"/>
      <c r="I3" s="483" t="s">
        <v>83</v>
      </c>
      <c r="J3" s="481"/>
      <c r="K3" s="481" t="s">
        <v>84</v>
      </c>
      <c r="L3" s="481"/>
      <c r="M3" s="483" t="s">
        <v>83</v>
      </c>
      <c r="N3" s="481"/>
      <c r="O3" s="481" t="s">
        <v>84</v>
      </c>
      <c r="P3" s="481"/>
      <c r="Q3" s="481" t="s">
        <v>85</v>
      </c>
      <c r="R3" s="481"/>
      <c r="S3" s="481" t="s">
        <v>81</v>
      </c>
      <c r="T3" s="484"/>
    </row>
    <row r="4" spans="1:24" s="49" customFormat="1">
      <c r="B4" s="387" t="s">
        <v>447</v>
      </c>
      <c r="C4" s="402"/>
      <c r="D4" s="402"/>
      <c r="E4" s="145"/>
      <c r="F4" s="97"/>
      <c r="G4" s="145"/>
      <c r="H4" s="97"/>
      <c r="I4" s="146"/>
      <c r="J4" s="98"/>
      <c r="K4" s="146"/>
      <c r="L4" s="98"/>
      <c r="M4" s="146"/>
      <c r="N4" s="98"/>
      <c r="O4" s="146"/>
      <c r="P4" s="98"/>
      <c r="Q4" s="146"/>
      <c r="R4" s="98"/>
      <c r="S4" s="146"/>
      <c r="T4" s="193"/>
    </row>
    <row r="5" spans="1:24">
      <c r="A5" s="3" t="s">
        <v>322</v>
      </c>
      <c r="B5" s="339" t="str">
        <f t="shared" ref="B5:B15" si="0">VLOOKUP(A5,VL_CCVT,4,FALSE)</f>
        <v>Impact</v>
      </c>
      <c r="C5" s="164" t="str">
        <f t="shared" ref="C5:C15" si="1">VLOOKUP(A5,VL_CCVT,3,FALSE)</f>
        <v>Collards</v>
      </c>
      <c r="D5" s="165" t="str">
        <f t="shared" ref="D5:D15" si="2">VLOOKUP(A5,VL_CCVT,2,FALSE)</f>
        <v>Brassica</v>
      </c>
      <c r="E5" s="258">
        <v>0.52242133633161891</v>
      </c>
      <c r="F5" s="169" t="s">
        <v>153</v>
      </c>
      <c r="G5" s="258">
        <v>1.321418674250566</v>
      </c>
      <c r="H5" s="169" t="s">
        <v>371</v>
      </c>
      <c r="I5" s="260">
        <v>6.0282999999999998</v>
      </c>
      <c r="J5" s="169" t="s">
        <v>206</v>
      </c>
      <c r="K5" s="260">
        <v>11.046666666667043</v>
      </c>
      <c r="L5" s="169" t="s">
        <v>99</v>
      </c>
      <c r="M5" s="260">
        <v>2.8333333333333397</v>
      </c>
      <c r="N5" s="169" t="s">
        <v>100</v>
      </c>
      <c r="O5" s="260">
        <v>2.0000000000000036</v>
      </c>
      <c r="P5" s="169" t="s">
        <v>131</v>
      </c>
      <c r="Q5" s="260">
        <v>6.3333333333333304</v>
      </c>
      <c r="R5" s="169" t="s">
        <v>99</v>
      </c>
      <c r="S5" s="260">
        <v>31.666666666666664</v>
      </c>
      <c r="T5" s="169" t="s">
        <v>117</v>
      </c>
      <c r="W5" s="36"/>
    </row>
    <row r="6" spans="1:24">
      <c r="A6" s="3" t="s">
        <v>323</v>
      </c>
      <c r="B6" s="340" t="str">
        <f t="shared" si="0"/>
        <v>Extender</v>
      </c>
      <c r="C6" s="28" t="str">
        <f t="shared" si="1"/>
        <v>Hyb. Brassica</v>
      </c>
      <c r="D6" s="29" t="str">
        <f t="shared" si="2"/>
        <v>Brassica</v>
      </c>
      <c r="E6" s="259">
        <v>0.60436978124638252</v>
      </c>
      <c r="F6" s="167" t="s">
        <v>350</v>
      </c>
      <c r="G6" s="259">
        <v>0.71704889300418273</v>
      </c>
      <c r="H6" s="167" t="s">
        <v>115</v>
      </c>
      <c r="I6" s="261">
        <v>5.9932999999999996</v>
      </c>
      <c r="J6" s="167" t="s">
        <v>209</v>
      </c>
      <c r="K6" s="261">
        <v>14.803333333333745</v>
      </c>
      <c r="L6" s="167" t="s">
        <v>368</v>
      </c>
      <c r="M6" s="261">
        <v>2.5000000000000058</v>
      </c>
      <c r="N6" s="167" t="s">
        <v>110</v>
      </c>
      <c r="O6" s="261">
        <v>10.333333333333334</v>
      </c>
      <c r="P6" s="167" t="s">
        <v>163</v>
      </c>
      <c r="Q6" s="261">
        <v>24.999999999999986</v>
      </c>
      <c r="R6" s="167" t="s">
        <v>231</v>
      </c>
      <c r="S6" s="261">
        <v>33</v>
      </c>
      <c r="T6" s="167" t="s">
        <v>169</v>
      </c>
    </row>
    <row r="7" spans="1:24">
      <c r="A7" s="3" t="s">
        <v>318</v>
      </c>
      <c r="B7" s="339" t="str">
        <f t="shared" si="0"/>
        <v>Viva</v>
      </c>
      <c r="C7" s="164" t="str">
        <f t="shared" si="1"/>
        <v>Hyb. Brassica</v>
      </c>
      <c r="D7" s="165" t="str">
        <f t="shared" si="2"/>
        <v>Brassica</v>
      </c>
      <c r="E7" s="258">
        <v>0.81948444914763741</v>
      </c>
      <c r="F7" s="169" t="s">
        <v>361</v>
      </c>
      <c r="G7" s="258">
        <v>1.7004302319813491</v>
      </c>
      <c r="H7" s="169" t="s">
        <v>421</v>
      </c>
      <c r="I7" s="260">
        <v>30.023299999999999</v>
      </c>
      <c r="J7" s="169" t="s">
        <v>164</v>
      </c>
      <c r="K7" s="260">
        <v>38.881666666667073</v>
      </c>
      <c r="L7" s="169" t="s">
        <v>213</v>
      </c>
      <c r="M7" s="260">
        <v>4.0000000000000053</v>
      </c>
      <c r="N7" s="169" t="s">
        <v>192</v>
      </c>
      <c r="O7" s="260">
        <v>5.8333333333333348</v>
      </c>
      <c r="P7" s="169" t="s">
        <v>179</v>
      </c>
      <c r="Q7" s="260">
        <v>36.333333333333307</v>
      </c>
      <c r="R7" s="169" t="s">
        <v>214</v>
      </c>
      <c r="S7" s="260">
        <v>47.666666666666657</v>
      </c>
      <c r="T7" s="169" t="s">
        <v>166</v>
      </c>
    </row>
    <row r="8" spans="1:24">
      <c r="A8" s="3" t="s">
        <v>326</v>
      </c>
      <c r="B8" s="340" t="str">
        <f t="shared" si="0"/>
        <v>Vivant</v>
      </c>
      <c r="C8" s="28" t="str">
        <f t="shared" si="1"/>
        <v>Hyb. Brassica</v>
      </c>
      <c r="D8" s="29" t="str">
        <f t="shared" si="2"/>
        <v>Brassica</v>
      </c>
      <c r="E8" s="259">
        <v>0.29706311281601833</v>
      </c>
      <c r="F8" s="167" t="s">
        <v>366</v>
      </c>
      <c r="G8" s="259">
        <v>0.7068053373898372</v>
      </c>
      <c r="H8" s="167" t="s">
        <v>108</v>
      </c>
      <c r="I8" s="261">
        <v>18.2683</v>
      </c>
      <c r="J8" s="167" t="s">
        <v>222</v>
      </c>
      <c r="K8" s="261">
        <v>17.728333333333715</v>
      </c>
      <c r="L8" s="167" t="s">
        <v>351</v>
      </c>
      <c r="M8" s="261">
        <v>3.5000000000000053</v>
      </c>
      <c r="N8" s="167" t="s">
        <v>96</v>
      </c>
      <c r="O8" s="261">
        <v>4.0000000000000009</v>
      </c>
      <c r="P8" s="167" t="s">
        <v>189</v>
      </c>
      <c r="Q8" s="261">
        <v>19.999999999999986</v>
      </c>
      <c r="R8" s="167" t="s">
        <v>217</v>
      </c>
      <c r="S8" s="261">
        <v>34.333333333333336</v>
      </c>
      <c r="T8" s="167" t="s">
        <v>102</v>
      </c>
      <c r="X8" s="27" t="s">
        <v>3</v>
      </c>
    </row>
    <row r="9" spans="1:24">
      <c r="A9" s="3" t="s">
        <v>310</v>
      </c>
      <c r="B9" s="339" t="str">
        <f t="shared" si="0"/>
        <v>Aerifi</v>
      </c>
      <c r="C9" s="164" t="str">
        <f t="shared" si="1"/>
        <v>Radish</v>
      </c>
      <c r="D9" s="165" t="str">
        <f t="shared" si="2"/>
        <v>Brassica</v>
      </c>
      <c r="E9" s="258">
        <v>0.76826667107591007</v>
      </c>
      <c r="F9" s="169" t="s">
        <v>380</v>
      </c>
      <c r="G9" s="258">
        <v>1.7721351212817673</v>
      </c>
      <c r="H9" s="169" t="s">
        <v>175</v>
      </c>
      <c r="I9" s="260">
        <v>22.651700000000002</v>
      </c>
      <c r="J9" s="169" t="s">
        <v>219</v>
      </c>
      <c r="K9" s="260">
        <v>43.546666666667093</v>
      </c>
      <c r="L9" s="169" t="s">
        <v>169</v>
      </c>
      <c r="M9" s="260">
        <v>4.5000000000000071</v>
      </c>
      <c r="N9" s="169" t="s">
        <v>122</v>
      </c>
      <c r="O9" s="260">
        <v>9.3333333333333375</v>
      </c>
      <c r="P9" s="169" t="s">
        <v>174</v>
      </c>
      <c r="Q9" s="260">
        <v>28.333333333333314</v>
      </c>
      <c r="R9" s="169" t="s">
        <v>185</v>
      </c>
      <c r="S9" s="260">
        <v>28.000000000000007</v>
      </c>
      <c r="T9" s="169" t="s">
        <v>418</v>
      </c>
    </row>
    <row r="10" spans="1:24">
      <c r="A10" s="3" t="s">
        <v>313</v>
      </c>
      <c r="B10" s="340" t="str">
        <f t="shared" si="0"/>
        <v>Digger</v>
      </c>
      <c r="C10" s="28" t="str">
        <f t="shared" si="1"/>
        <v>Radish</v>
      </c>
      <c r="D10" s="29" t="str">
        <f t="shared" si="2"/>
        <v>Brassica</v>
      </c>
      <c r="E10" s="259">
        <v>0.69656178177549177</v>
      </c>
      <c r="F10" s="167" t="s">
        <v>372</v>
      </c>
      <c r="G10" s="259">
        <v>2.0691982340977861</v>
      </c>
      <c r="H10" s="167" t="s">
        <v>359</v>
      </c>
      <c r="I10" s="261">
        <v>18.335000000000001</v>
      </c>
      <c r="J10" s="167" t="s">
        <v>419</v>
      </c>
      <c r="K10" s="261">
        <v>38.506666666667115</v>
      </c>
      <c r="L10" s="167" t="s">
        <v>213</v>
      </c>
      <c r="M10" s="261">
        <v>4.6666666666666723</v>
      </c>
      <c r="N10" s="167" t="s">
        <v>101</v>
      </c>
      <c r="O10" s="261">
        <v>8.6666666666666679</v>
      </c>
      <c r="P10" s="167" t="s">
        <v>191</v>
      </c>
      <c r="Q10" s="261">
        <v>28.999999999999979</v>
      </c>
      <c r="R10" s="167" t="s">
        <v>102</v>
      </c>
      <c r="S10" s="261">
        <v>24.000000000000007</v>
      </c>
      <c r="T10" s="167" t="s">
        <v>337</v>
      </c>
    </row>
    <row r="11" spans="1:24">
      <c r="A11" s="3" t="s">
        <v>317</v>
      </c>
      <c r="B11" s="339" t="str">
        <f t="shared" si="0"/>
        <v>Driller</v>
      </c>
      <c r="C11" s="164" t="str">
        <f t="shared" si="1"/>
        <v>Radish</v>
      </c>
      <c r="D11" s="165" t="str">
        <f t="shared" si="2"/>
        <v>Brassica</v>
      </c>
      <c r="E11" s="258">
        <v>0.43022933580250955</v>
      </c>
      <c r="F11" s="169" t="s">
        <v>99</v>
      </c>
      <c r="G11" s="258">
        <v>1.7926222325104582</v>
      </c>
      <c r="H11" s="169" t="s">
        <v>175</v>
      </c>
      <c r="I11" s="260">
        <v>11.3017</v>
      </c>
      <c r="J11" s="169" t="s">
        <v>193</v>
      </c>
      <c r="K11" s="260">
        <v>24.111666666667045</v>
      </c>
      <c r="L11" s="169" t="s">
        <v>365</v>
      </c>
      <c r="M11" s="260">
        <v>3.0000000000000062</v>
      </c>
      <c r="N11" s="169" t="s">
        <v>207</v>
      </c>
      <c r="O11" s="260">
        <v>5.9999999999999991</v>
      </c>
      <c r="P11" s="169" t="s">
        <v>192</v>
      </c>
      <c r="Q11" s="260">
        <v>24.999999999999979</v>
      </c>
      <c r="R11" s="169" t="s">
        <v>231</v>
      </c>
      <c r="S11" s="260">
        <v>25.000000000000007</v>
      </c>
      <c r="T11" s="169" t="s">
        <v>346</v>
      </c>
    </row>
    <row r="12" spans="1:24">
      <c r="A12" s="3" t="s">
        <v>305</v>
      </c>
      <c r="B12" s="340" t="str">
        <f t="shared" si="0"/>
        <v>SERALPHA</v>
      </c>
      <c r="C12" s="28" t="str">
        <f t="shared" si="1"/>
        <v>Radish</v>
      </c>
      <c r="D12" s="29" t="str">
        <f t="shared" si="2"/>
        <v>Brassica</v>
      </c>
      <c r="E12" s="259">
        <v>0.88094578283371017</v>
      </c>
      <c r="F12" s="167" t="s">
        <v>188</v>
      </c>
      <c r="G12" s="259">
        <v>2.6018631260437517</v>
      </c>
      <c r="H12" s="167" t="s">
        <v>214</v>
      </c>
      <c r="I12" s="261">
        <v>14.82</v>
      </c>
      <c r="J12" s="167" t="s">
        <v>119</v>
      </c>
      <c r="K12" s="261">
        <v>49.221666666667062</v>
      </c>
      <c r="L12" s="167" t="s">
        <v>191</v>
      </c>
      <c r="M12" s="261">
        <v>4.1666666666666723</v>
      </c>
      <c r="N12" s="167" t="s">
        <v>111</v>
      </c>
      <c r="O12" s="261">
        <v>9.3333333333333375</v>
      </c>
      <c r="P12" s="167" t="s">
        <v>174</v>
      </c>
      <c r="Q12" s="261">
        <v>30.999999999999972</v>
      </c>
      <c r="R12" s="167" t="s">
        <v>197</v>
      </c>
      <c r="S12" s="261">
        <v>26.666666666666675</v>
      </c>
      <c r="T12" s="167" t="s">
        <v>371</v>
      </c>
    </row>
    <row r="13" spans="1:24">
      <c r="A13" s="3" t="s">
        <v>306</v>
      </c>
      <c r="B13" s="339" t="str">
        <f t="shared" si="0"/>
        <v>SERWF19</v>
      </c>
      <c r="C13" s="164" t="str">
        <f t="shared" si="1"/>
        <v>Radish</v>
      </c>
      <c r="D13" s="165" t="str">
        <f t="shared" si="2"/>
        <v>Brassica</v>
      </c>
      <c r="E13" s="258">
        <v>0.99362489459151049</v>
      </c>
      <c r="F13" s="169" t="s">
        <v>341</v>
      </c>
      <c r="G13" s="258">
        <v>1.9667626779543321</v>
      </c>
      <c r="H13" s="169" t="s">
        <v>359</v>
      </c>
      <c r="I13" s="260">
        <v>16.761700000000001</v>
      </c>
      <c r="J13" s="169" t="s">
        <v>213</v>
      </c>
      <c r="K13" s="260">
        <v>38.031666666667107</v>
      </c>
      <c r="L13" s="169" t="s">
        <v>379</v>
      </c>
      <c r="M13" s="260">
        <v>4.3333333333333393</v>
      </c>
      <c r="N13" s="169" t="s">
        <v>222</v>
      </c>
      <c r="O13" s="260">
        <v>7.8333333333333357</v>
      </c>
      <c r="P13" s="169" t="s">
        <v>358</v>
      </c>
      <c r="Q13" s="260">
        <v>33.999999999999979</v>
      </c>
      <c r="R13" s="169" t="s">
        <v>191</v>
      </c>
      <c r="S13" s="260">
        <v>29.333333333333339</v>
      </c>
      <c r="T13" s="169" t="s">
        <v>384</v>
      </c>
    </row>
    <row r="14" spans="1:24">
      <c r="A14" s="3" t="s">
        <v>314</v>
      </c>
      <c r="B14" s="340" t="str">
        <f t="shared" si="0"/>
        <v>Smart</v>
      </c>
      <c r="C14" s="28" t="str">
        <f t="shared" si="1"/>
        <v>Radish</v>
      </c>
      <c r="D14" s="29" t="str">
        <f t="shared" si="2"/>
        <v>Brassica</v>
      </c>
      <c r="E14" s="259">
        <v>1.1165475619636558</v>
      </c>
      <c r="F14" s="167" t="s">
        <v>107</v>
      </c>
      <c r="G14" s="259">
        <v>2.2126080126986234</v>
      </c>
      <c r="H14" s="167" t="s">
        <v>356</v>
      </c>
      <c r="I14" s="261">
        <v>20.88</v>
      </c>
      <c r="J14" s="167" t="s">
        <v>359</v>
      </c>
      <c r="K14" s="261">
        <v>38.045000000000456</v>
      </c>
      <c r="L14" s="167" t="s">
        <v>379</v>
      </c>
      <c r="M14" s="261">
        <v>5.000000000000008</v>
      </c>
      <c r="N14" s="167" t="s">
        <v>102</v>
      </c>
      <c r="O14" s="261">
        <v>8.3333333333333321</v>
      </c>
      <c r="P14" s="167" t="s">
        <v>170</v>
      </c>
      <c r="Q14" s="261">
        <v>42.666666666666643</v>
      </c>
      <c r="R14" s="167" t="s">
        <v>161</v>
      </c>
      <c r="S14" s="261">
        <v>30.000000000000004</v>
      </c>
      <c r="T14" s="167" t="s">
        <v>107</v>
      </c>
    </row>
    <row r="15" spans="1:24">
      <c r="A15" s="3" t="s">
        <v>319</v>
      </c>
      <c r="B15" s="339" t="str">
        <f t="shared" si="0"/>
        <v>Jackpot </v>
      </c>
      <c r="C15" s="164" t="str">
        <f t="shared" si="1"/>
        <v>Turnip</v>
      </c>
      <c r="D15" s="165" t="str">
        <f t="shared" si="2"/>
        <v>Brassica</v>
      </c>
      <c r="E15" s="258">
        <v>0.67607467054680082</v>
      </c>
      <c r="F15" s="169" t="s">
        <v>362</v>
      </c>
      <c r="G15" s="258">
        <v>1.3419057854792573</v>
      </c>
      <c r="H15" s="169" t="s">
        <v>371</v>
      </c>
      <c r="I15" s="260">
        <v>11.0083</v>
      </c>
      <c r="J15" s="169" t="s">
        <v>209</v>
      </c>
      <c r="K15" s="260">
        <v>22.873333333333733</v>
      </c>
      <c r="L15" s="169" t="s">
        <v>370</v>
      </c>
      <c r="M15" s="260">
        <v>3.1666666666666723</v>
      </c>
      <c r="N15" s="169" t="s">
        <v>142</v>
      </c>
      <c r="O15" s="260">
        <v>5.3333333333333348</v>
      </c>
      <c r="P15" s="169" t="s">
        <v>136</v>
      </c>
      <c r="Q15" s="260">
        <v>24.333333333333321</v>
      </c>
      <c r="R15" s="169" t="s">
        <v>231</v>
      </c>
      <c r="S15" s="260">
        <v>36.666666666666664</v>
      </c>
      <c r="T15" s="169" t="s">
        <v>191</v>
      </c>
    </row>
    <row r="16" spans="1:24" s="49" customFormat="1">
      <c r="B16" s="388" t="s">
        <v>1</v>
      </c>
      <c r="C16" s="403"/>
      <c r="D16" s="417"/>
      <c r="E16" s="41">
        <f>AVERAGE(E5:E15)</f>
        <v>0.70959903437556793</v>
      </c>
      <c r="F16" s="42"/>
      <c r="G16" s="41">
        <f>AVERAGE(G5:G15)</f>
        <v>1.654799847881083</v>
      </c>
      <c r="H16" s="42"/>
      <c r="I16" s="43">
        <f>AVERAGE(I5:I15)</f>
        <v>16.006509090909091</v>
      </c>
      <c r="J16" s="44"/>
      <c r="K16" s="43">
        <f>AVERAGE(K5:K15)</f>
        <v>30.617878787879196</v>
      </c>
      <c r="L16" s="44"/>
      <c r="M16" s="43">
        <f>AVERAGE(M5:M15)</f>
        <v>3.7878787878787943</v>
      </c>
      <c r="N16" s="44"/>
      <c r="O16" s="43">
        <f>AVERAGE(O5:O15)</f>
        <v>7</v>
      </c>
      <c r="P16" s="44"/>
      <c r="Q16" s="43">
        <f>AVERAGE(Q5:Q15)</f>
        <v>27.454545454545435</v>
      </c>
      <c r="R16" s="44"/>
      <c r="S16" s="43">
        <f>AVERAGE(S5:S15)</f>
        <v>31.484848484848488</v>
      </c>
      <c r="T16" s="322"/>
    </row>
    <row r="17" spans="1:32" s="49" customFormat="1">
      <c r="B17" s="389" t="s">
        <v>429</v>
      </c>
      <c r="C17" s="404"/>
      <c r="D17" s="418"/>
      <c r="E17" s="45">
        <f>MIN(E5:E15)</f>
        <v>0.29706311281601833</v>
      </c>
      <c r="F17" s="47"/>
      <c r="G17" s="45">
        <f>MIN(G5:G15)</f>
        <v>0.7068053373898372</v>
      </c>
      <c r="H17" s="47"/>
      <c r="I17" s="46">
        <f>MIN(I5:I15)</f>
        <v>5.9932999999999996</v>
      </c>
      <c r="J17" s="48"/>
      <c r="K17" s="46">
        <f>MIN(K5:K15)</f>
        <v>11.046666666667043</v>
      </c>
      <c r="L17" s="48"/>
      <c r="M17" s="46">
        <f>MIN(M5:M15)</f>
        <v>2.5000000000000058</v>
      </c>
      <c r="N17" s="48"/>
      <c r="O17" s="46">
        <f>MIN(O5:O15)</f>
        <v>2.0000000000000036</v>
      </c>
      <c r="P17" s="48"/>
      <c r="Q17" s="46">
        <f>MIN(Q5:Q15)</f>
        <v>6.3333333333333304</v>
      </c>
      <c r="R17" s="48"/>
      <c r="S17" s="46">
        <f>MIN(S5:S15)</f>
        <v>24.000000000000007</v>
      </c>
      <c r="T17" s="180"/>
    </row>
    <row r="18" spans="1:32" s="49" customFormat="1">
      <c r="B18" s="389" t="s">
        <v>430</v>
      </c>
      <c r="C18" s="404"/>
      <c r="D18" s="418"/>
      <c r="E18" s="45">
        <f>MAX(E5:E15)</f>
        <v>1.1165475619636558</v>
      </c>
      <c r="F18" s="47"/>
      <c r="G18" s="45">
        <f>MAX(G5:G15)</f>
        <v>2.6018631260437517</v>
      </c>
      <c r="H18" s="47"/>
      <c r="I18" s="46">
        <f>MAX(I5:I15)</f>
        <v>30.023299999999999</v>
      </c>
      <c r="J18" s="48"/>
      <c r="K18" s="46">
        <f>MAX(K5:K15)</f>
        <v>49.221666666667062</v>
      </c>
      <c r="L18" s="48"/>
      <c r="M18" s="46">
        <f>MAX(M5:M15)</f>
        <v>5.000000000000008</v>
      </c>
      <c r="N18" s="48"/>
      <c r="O18" s="46">
        <f>MAX(O5:O15)</f>
        <v>10.333333333333334</v>
      </c>
      <c r="P18" s="48"/>
      <c r="Q18" s="46">
        <f>MAX(Q5:Q15)</f>
        <v>42.666666666666643</v>
      </c>
      <c r="R18" s="48"/>
      <c r="S18" s="46">
        <f>MAX(S5:S15)</f>
        <v>47.666666666666657</v>
      </c>
      <c r="T18" s="180"/>
    </row>
    <row r="19" spans="1:32" s="49" customFormat="1" ht="13.8" thickBot="1">
      <c r="B19" s="390" t="s">
        <v>431</v>
      </c>
      <c r="C19" s="405"/>
      <c r="D19" s="419"/>
      <c r="E19" s="50">
        <f>E18-E17</f>
        <v>0.81948444914763741</v>
      </c>
      <c r="F19" s="51"/>
      <c r="G19" s="50">
        <f>G18-G17</f>
        <v>1.8950577886539146</v>
      </c>
      <c r="H19" s="51"/>
      <c r="I19" s="52">
        <f>I18-I17</f>
        <v>24.03</v>
      </c>
      <c r="J19" s="53"/>
      <c r="K19" s="52">
        <f>K18-K17</f>
        <v>38.175000000000018</v>
      </c>
      <c r="L19" s="53"/>
      <c r="M19" s="52">
        <f>M18-M17</f>
        <v>2.5000000000000022</v>
      </c>
      <c r="N19" s="53"/>
      <c r="O19" s="52">
        <f>O18-O17</f>
        <v>8.3333333333333304</v>
      </c>
      <c r="P19" s="53"/>
      <c r="Q19" s="52">
        <f>Q18-Q17</f>
        <v>36.333333333333314</v>
      </c>
      <c r="R19" s="53"/>
      <c r="S19" s="52">
        <f>S18-S17</f>
        <v>23.66666666666665</v>
      </c>
      <c r="T19" s="186"/>
    </row>
    <row r="20" spans="1:32" s="248" customFormat="1" ht="45" customHeight="1">
      <c r="B20" s="486" t="s">
        <v>524</v>
      </c>
      <c r="C20" s="486"/>
      <c r="D20" s="486"/>
      <c r="E20" s="486"/>
      <c r="F20" s="486"/>
      <c r="G20" s="486"/>
      <c r="H20" s="486"/>
      <c r="I20" s="486"/>
      <c r="J20" s="486"/>
      <c r="K20" s="486"/>
      <c r="L20" s="486"/>
      <c r="M20" s="486"/>
      <c r="N20" s="486"/>
      <c r="O20" s="486"/>
      <c r="P20" s="486"/>
      <c r="Q20" s="486"/>
      <c r="R20" s="486"/>
      <c r="S20" s="486"/>
      <c r="T20" s="486"/>
      <c r="AF20" s="248" t="s">
        <v>3</v>
      </c>
    </row>
    <row r="21" spans="1:32" s="39" customFormat="1" ht="30" customHeight="1" thickBot="1">
      <c r="B21" s="493" t="s">
        <v>521</v>
      </c>
      <c r="C21" s="493"/>
      <c r="D21" s="493"/>
      <c r="E21" s="493"/>
      <c r="F21" s="493"/>
      <c r="G21" s="493"/>
      <c r="H21" s="493"/>
      <c r="I21" s="493"/>
      <c r="J21" s="493"/>
      <c r="K21" s="493"/>
      <c r="L21" s="493"/>
      <c r="M21" s="493"/>
      <c r="N21" s="493"/>
      <c r="O21" s="493"/>
      <c r="P21" s="493"/>
      <c r="Q21" s="493"/>
      <c r="R21" s="493"/>
      <c r="S21" s="493"/>
      <c r="T21" s="493"/>
    </row>
    <row r="22" spans="1:32" s="163" customFormat="1" ht="28.05" customHeight="1">
      <c r="B22" s="1" t="s">
        <v>0</v>
      </c>
      <c r="C22" s="160" t="s">
        <v>505</v>
      </c>
      <c r="D22" s="160" t="s">
        <v>21</v>
      </c>
      <c r="E22" s="477" t="s">
        <v>595</v>
      </c>
      <c r="F22" s="478"/>
      <c r="G22" s="478"/>
      <c r="H22" s="478"/>
      <c r="I22" s="477" t="s">
        <v>592</v>
      </c>
      <c r="J22" s="478"/>
      <c r="K22" s="478"/>
      <c r="L22" s="478"/>
      <c r="M22" s="477" t="s">
        <v>593</v>
      </c>
      <c r="N22" s="478"/>
      <c r="O22" s="478"/>
      <c r="P22" s="478"/>
      <c r="Q22" s="478"/>
      <c r="R22" s="478"/>
      <c r="S22" s="478"/>
      <c r="T22" s="479"/>
    </row>
    <row r="23" spans="1:32" s="163" customFormat="1" ht="19.8" customHeight="1" thickBot="1">
      <c r="B23" s="2"/>
      <c r="C23" s="161"/>
      <c r="D23" s="161"/>
      <c r="E23" s="480" t="s">
        <v>269</v>
      </c>
      <c r="F23" s="481"/>
      <c r="G23" s="482" t="s">
        <v>81</v>
      </c>
      <c r="H23" s="481"/>
      <c r="I23" s="483" t="s">
        <v>83</v>
      </c>
      <c r="J23" s="481"/>
      <c r="K23" s="481" t="s">
        <v>84</v>
      </c>
      <c r="L23" s="481"/>
      <c r="M23" s="483" t="s">
        <v>83</v>
      </c>
      <c r="N23" s="481"/>
      <c r="O23" s="481" t="s">
        <v>84</v>
      </c>
      <c r="P23" s="481"/>
      <c r="Q23" s="481" t="s">
        <v>85</v>
      </c>
      <c r="R23" s="481"/>
      <c r="S23" s="481" t="s">
        <v>81</v>
      </c>
      <c r="T23" s="484"/>
    </row>
    <row r="24" spans="1:32" s="49" customFormat="1">
      <c r="B24" s="391" t="s">
        <v>448</v>
      </c>
      <c r="C24" s="406"/>
      <c r="D24" s="406"/>
      <c r="E24" s="147"/>
      <c r="F24" s="95"/>
      <c r="G24" s="147"/>
      <c r="H24" s="95"/>
      <c r="I24" s="148"/>
      <c r="J24" s="96"/>
      <c r="K24" s="148"/>
      <c r="L24" s="96"/>
      <c r="M24" s="148"/>
      <c r="N24" s="96"/>
      <c r="O24" s="148"/>
      <c r="P24" s="96"/>
      <c r="Q24" s="148"/>
      <c r="R24" s="96"/>
      <c r="S24" s="148"/>
      <c r="T24" s="190"/>
    </row>
    <row r="25" spans="1:32">
      <c r="A25" s="3" t="s">
        <v>316</v>
      </c>
      <c r="B25" s="339" t="str">
        <f t="shared" ref="B25:B44" si="3">VLOOKUP(A25,VL_CCVT,4,FALSE)</f>
        <v>Centurion</v>
      </c>
      <c r="C25" s="164" t="str">
        <f t="shared" ref="C25:C44" si="4">VLOOKUP(A25,VL_CCVT,3,FALSE)</f>
        <v>Annual Ryegrass</v>
      </c>
      <c r="D25" s="165" t="str">
        <f t="shared" ref="D25:D44" si="5">VLOOKUP(A25,VL_CCVT,2,FALSE)</f>
        <v>Cereal</v>
      </c>
      <c r="E25" s="258">
        <v>0.33803733527340007</v>
      </c>
      <c r="F25" s="168" t="s">
        <v>201</v>
      </c>
      <c r="G25" s="258">
        <v>0.66583111493245528</v>
      </c>
      <c r="H25" s="168" t="s">
        <v>108</v>
      </c>
      <c r="I25" s="260">
        <v>4</v>
      </c>
      <c r="J25" s="168" t="s">
        <v>206</v>
      </c>
      <c r="K25" s="260">
        <v>22.678333333333768</v>
      </c>
      <c r="L25" s="168" t="s">
        <v>370</v>
      </c>
      <c r="M25" s="260">
        <v>3.5000000000000053</v>
      </c>
      <c r="N25" s="168" t="s">
        <v>96</v>
      </c>
      <c r="O25" s="260">
        <v>4.6666666666666679</v>
      </c>
      <c r="P25" s="168" t="s">
        <v>209</v>
      </c>
      <c r="Q25" s="260">
        <v>7.6666666666666634</v>
      </c>
      <c r="R25" s="168" t="s">
        <v>350</v>
      </c>
      <c r="S25" s="260">
        <v>17.000000000000004</v>
      </c>
      <c r="T25" s="323" t="s">
        <v>201</v>
      </c>
    </row>
    <row r="26" spans="1:32">
      <c r="A26" s="3" t="s">
        <v>328</v>
      </c>
      <c r="B26" s="340" t="str">
        <f t="shared" si="3"/>
        <v>Lowboy</v>
      </c>
      <c r="C26" s="28" t="str">
        <f t="shared" si="4"/>
        <v>Annual Ryegrass</v>
      </c>
      <c r="D26" s="29" t="str">
        <f t="shared" si="5"/>
        <v>Cereal</v>
      </c>
      <c r="E26" s="259">
        <v>7.1704889300417698E-2</v>
      </c>
      <c r="F26" s="170" t="s">
        <v>246</v>
      </c>
      <c r="G26" s="259">
        <v>0.21511466790125541</v>
      </c>
      <c r="H26" s="170" t="s">
        <v>388</v>
      </c>
      <c r="I26" s="261">
        <v>4.0282999999999998</v>
      </c>
      <c r="J26" s="170" t="s">
        <v>206</v>
      </c>
      <c r="K26" s="261">
        <v>13.163333333333764</v>
      </c>
      <c r="L26" s="170" t="s">
        <v>350</v>
      </c>
      <c r="M26" s="261">
        <v>2.3333333333333384</v>
      </c>
      <c r="N26" s="170" t="s">
        <v>145</v>
      </c>
      <c r="O26" s="261">
        <v>1.0000000000000013</v>
      </c>
      <c r="P26" s="170" t="s">
        <v>412</v>
      </c>
      <c r="Q26" s="261">
        <v>2.3333333333333366</v>
      </c>
      <c r="R26" s="170" t="s">
        <v>230</v>
      </c>
      <c r="S26" s="261">
        <v>9.6666666666666643</v>
      </c>
      <c r="T26" s="324" t="s">
        <v>236</v>
      </c>
    </row>
    <row r="27" spans="1:32">
      <c r="A27" s="3" t="s">
        <v>302</v>
      </c>
      <c r="B27" s="339">
        <f t="shared" si="3"/>
        <v>140760</v>
      </c>
      <c r="C27" s="164" t="str">
        <f t="shared" si="4"/>
        <v>Barley</v>
      </c>
      <c r="D27" s="165" t="str">
        <f t="shared" si="5"/>
        <v>Cereal</v>
      </c>
      <c r="E27" s="258">
        <v>0.69656178177549177</v>
      </c>
      <c r="F27" s="168" t="s">
        <v>372</v>
      </c>
      <c r="G27" s="258">
        <v>2.0487111228690948</v>
      </c>
      <c r="H27" s="168" t="s">
        <v>359</v>
      </c>
      <c r="I27" s="260">
        <v>42.29</v>
      </c>
      <c r="J27" s="168" t="s">
        <v>176</v>
      </c>
      <c r="K27" s="260">
        <v>33.44000000000041</v>
      </c>
      <c r="L27" s="168" t="s">
        <v>107</v>
      </c>
      <c r="M27" s="260">
        <v>6.3333333333333366</v>
      </c>
      <c r="N27" s="168" t="s">
        <v>163</v>
      </c>
      <c r="O27" s="260">
        <v>5.833333333333333</v>
      </c>
      <c r="P27" s="168" t="s">
        <v>179</v>
      </c>
      <c r="Q27" s="260">
        <v>12.000000000000002</v>
      </c>
      <c r="R27" s="168" t="s">
        <v>115</v>
      </c>
      <c r="S27" s="260">
        <v>22.333333333333339</v>
      </c>
      <c r="T27" s="323" t="s">
        <v>146</v>
      </c>
    </row>
    <row r="28" spans="1:32">
      <c r="A28" s="3" t="s">
        <v>304</v>
      </c>
      <c r="B28" s="340">
        <f t="shared" si="3"/>
        <v>140789</v>
      </c>
      <c r="C28" s="28" t="str">
        <f t="shared" si="4"/>
        <v>Barley</v>
      </c>
      <c r="D28" s="29" t="str">
        <f t="shared" si="5"/>
        <v>Cereal</v>
      </c>
      <c r="E28" s="259">
        <v>1.116547561963656</v>
      </c>
      <c r="F28" s="170" t="s">
        <v>107</v>
      </c>
      <c r="G28" s="259">
        <v>2.1613902346268943</v>
      </c>
      <c r="H28" s="170" t="s">
        <v>359</v>
      </c>
      <c r="I28" s="261">
        <v>47.351700000000001</v>
      </c>
      <c r="J28" s="170" t="s">
        <v>176</v>
      </c>
      <c r="K28" s="261">
        <v>39.173333333333787</v>
      </c>
      <c r="L28" s="170" t="s">
        <v>213</v>
      </c>
      <c r="M28" s="261">
        <v>5.8333333333333366</v>
      </c>
      <c r="N28" s="170" t="s">
        <v>174</v>
      </c>
      <c r="O28" s="261">
        <v>7.0000000000000009</v>
      </c>
      <c r="P28" s="170" t="s">
        <v>379</v>
      </c>
      <c r="Q28" s="261">
        <v>9.3333333333333304</v>
      </c>
      <c r="R28" s="170" t="s">
        <v>364</v>
      </c>
      <c r="S28" s="261">
        <v>25</v>
      </c>
      <c r="T28" s="324" t="s">
        <v>346</v>
      </c>
    </row>
    <row r="29" spans="1:32">
      <c r="A29" s="3" t="s">
        <v>309</v>
      </c>
      <c r="B29" s="339">
        <f t="shared" si="3"/>
        <v>140797</v>
      </c>
      <c r="C29" s="164" t="str">
        <f t="shared" si="4"/>
        <v>Barley</v>
      </c>
      <c r="D29" s="165" t="str">
        <f t="shared" si="5"/>
        <v>Cereal</v>
      </c>
      <c r="E29" s="258">
        <v>0.73753600423287369</v>
      </c>
      <c r="F29" s="168" t="s">
        <v>380</v>
      </c>
      <c r="G29" s="258">
        <v>1.7414044544387306</v>
      </c>
      <c r="H29" s="168" t="s">
        <v>178</v>
      </c>
      <c r="I29" s="260">
        <v>52.9983</v>
      </c>
      <c r="J29" s="168" t="s">
        <v>161</v>
      </c>
      <c r="K29" s="260">
        <v>37.000000000000441</v>
      </c>
      <c r="L29" s="168" t="s">
        <v>379</v>
      </c>
      <c r="M29" s="260">
        <v>6.5000000000000036</v>
      </c>
      <c r="N29" s="168" t="s">
        <v>165</v>
      </c>
      <c r="O29" s="260">
        <v>5.3333333333333348</v>
      </c>
      <c r="P29" s="168" t="s">
        <v>136</v>
      </c>
      <c r="Q29" s="260">
        <v>10.666666666666668</v>
      </c>
      <c r="R29" s="168" t="s">
        <v>380</v>
      </c>
      <c r="S29" s="260">
        <v>29.666666666666679</v>
      </c>
      <c r="T29" s="323" t="s">
        <v>384</v>
      </c>
    </row>
    <row r="30" spans="1:32">
      <c r="A30" s="3" t="s">
        <v>307</v>
      </c>
      <c r="B30" s="340" t="str">
        <f t="shared" si="3"/>
        <v>SB255</v>
      </c>
      <c r="C30" s="28" t="str">
        <f t="shared" si="4"/>
        <v>Barley</v>
      </c>
      <c r="D30" s="29" t="str">
        <f t="shared" si="5"/>
        <v>Cereal</v>
      </c>
      <c r="E30" s="259">
        <v>0.59412622563203699</v>
      </c>
      <c r="F30" s="170" t="s">
        <v>350</v>
      </c>
      <c r="G30" s="259">
        <v>1.239470229335802</v>
      </c>
      <c r="H30" s="170" t="s">
        <v>346</v>
      </c>
      <c r="I30" s="261">
        <v>37.776699999999998</v>
      </c>
      <c r="J30" s="170" t="s">
        <v>176</v>
      </c>
      <c r="K30" s="261">
        <v>22.070000000000441</v>
      </c>
      <c r="L30" s="170" t="s">
        <v>370</v>
      </c>
      <c r="M30" s="261">
        <v>5.8333333333333366</v>
      </c>
      <c r="N30" s="170" t="s">
        <v>174</v>
      </c>
      <c r="O30" s="261">
        <v>4.3333333333333348</v>
      </c>
      <c r="P30" s="170" t="s">
        <v>189</v>
      </c>
      <c r="Q30" s="261">
        <v>15.666666666666664</v>
      </c>
      <c r="R30" s="170" t="s">
        <v>106</v>
      </c>
      <c r="S30" s="261">
        <v>22.666666666666671</v>
      </c>
      <c r="T30" s="324" t="s">
        <v>372</v>
      </c>
    </row>
    <row r="31" spans="1:32">
      <c r="A31" s="3" t="s">
        <v>301</v>
      </c>
      <c r="B31" s="339" t="str">
        <f t="shared" si="3"/>
        <v>Secretariat</v>
      </c>
      <c r="C31" s="164" t="str">
        <f t="shared" si="4"/>
        <v>Barley</v>
      </c>
      <c r="D31" s="165" t="str">
        <f t="shared" si="5"/>
        <v>Cereal</v>
      </c>
      <c r="E31" s="258">
        <v>0.78875378230460103</v>
      </c>
      <c r="F31" s="168" t="s">
        <v>363</v>
      </c>
      <c r="G31" s="258">
        <v>1.690186676367003</v>
      </c>
      <c r="H31" s="168" t="s">
        <v>422</v>
      </c>
      <c r="I31" s="260">
        <v>21.675000000000001</v>
      </c>
      <c r="J31" s="168" t="s">
        <v>167</v>
      </c>
      <c r="K31" s="260">
        <v>25.220000000000415</v>
      </c>
      <c r="L31" s="168" t="s">
        <v>338</v>
      </c>
      <c r="M31" s="260">
        <v>4.8333333333333384</v>
      </c>
      <c r="N31" s="168" t="s">
        <v>127</v>
      </c>
      <c r="O31" s="260">
        <v>3.5000000000000004</v>
      </c>
      <c r="P31" s="168" t="s">
        <v>251</v>
      </c>
      <c r="Q31" s="260">
        <v>12.333333333333332</v>
      </c>
      <c r="R31" s="168" t="s">
        <v>206</v>
      </c>
      <c r="S31" s="260">
        <v>23.333333333333339</v>
      </c>
      <c r="T31" s="323" t="s">
        <v>361</v>
      </c>
    </row>
    <row r="32" spans="1:32">
      <c r="A32" s="3" t="s">
        <v>271</v>
      </c>
      <c r="B32" s="340" t="str">
        <f t="shared" si="3"/>
        <v>Bates RS4</v>
      </c>
      <c r="C32" s="28" t="str">
        <f t="shared" si="4"/>
        <v>Cereal Rye</v>
      </c>
      <c r="D32" s="29" t="str">
        <f t="shared" si="5"/>
        <v>Cereal</v>
      </c>
      <c r="E32" s="259">
        <v>2.0999289009408217</v>
      </c>
      <c r="F32" s="170" t="s">
        <v>162</v>
      </c>
      <c r="G32" s="259">
        <v>3.9232818002943177</v>
      </c>
      <c r="H32" s="170" t="s">
        <v>162</v>
      </c>
      <c r="I32" s="261">
        <v>61.021700000000003</v>
      </c>
      <c r="J32" s="170" t="s">
        <v>162</v>
      </c>
      <c r="K32" s="261">
        <v>36.861666666667119</v>
      </c>
      <c r="L32" s="170" t="s">
        <v>379</v>
      </c>
      <c r="M32" s="261">
        <v>7.5000000000000044</v>
      </c>
      <c r="N32" s="170" t="s">
        <v>162</v>
      </c>
      <c r="O32" s="261">
        <v>16.333333333333336</v>
      </c>
      <c r="P32" s="170" t="s">
        <v>162</v>
      </c>
      <c r="Q32" s="261">
        <v>48.999999999999993</v>
      </c>
      <c r="R32" s="170" t="s">
        <v>162</v>
      </c>
      <c r="S32" s="261">
        <v>62.333333333333329</v>
      </c>
      <c r="T32" s="324" t="s">
        <v>162</v>
      </c>
      <c r="W32" s="37"/>
    </row>
    <row r="33" spans="1:20">
      <c r="A33" s="3" t="s">
        <v>280</v>
      </c>
      <c r="B33" s="339" t="str">
        <f t="shared" si="3"/>
        <v>Elbon (1)</v>
      </c>
      <c r="C33" s="164" t="str">
        <f t="shared" si="4"/>
        <v>Cereal Rye</v>
      </c>
      <c r="D33" s="165" t="str">
        <f t="shared" si="5"/>
        <v>Cereal</v>
      </c>
      <c r="E33" s="258">
        <v>1.4750720084657476</v>
      </c>
      <c r="F33" s="168" t="s">
        <v>198</v>
      </c>
      <c r="G33" s="258">
        <v>2.8989262388597696</v>
      </c>
      <c r="H33" s="168" t="s">
        <v>161</v>
      </c>
      <c r="I33" s="260">
        <v>56.78</v>
      </c>
      <c r="J33" s="168" t="s">
        <v>162</v>
      </c>
      <c r="K33" s="260">
        <v>35.155000000000456</v>
      </c>
      <c r="L33" s="168" t="s">
        <v>336</v>
      </c>
      <c r="M33" s="260">
        <v>6.6666666666666714</v>
      </c>
      <c r="N33" s="168" t="s">
        <v>165</v>
      </c>
      <c r="O33" s="260">
        <v>5</v>
      </c>
      <c r="P33" s="168" t="s">
        <v>241</v>
      </c>
      <c r="Q33" s="260">
        <v>34.999999999999972</v>
      </c>
      <c r="R33" s="168" t="s">
        <v>191</v>
      </c>
      <c r="S33" s="260">
        <v>63.333333333333329</v>
      </c>
      <c r="T33" s="323" t="s">
        <v>162</v>
      </c>
    </row>
    <row r="34" spans="1:20">
      <c r="A34" s="3" t="s">
        <v>295</v>
      </c>
      <c r="B34" s="340" t="str">
        <f t="shared" si="3"/>
        <v>Elbon (2)</v>
      </c>
      <c r="C34" s="28" t="str">
        <f t="shared" si="4"/>
        <v>Cereal Rye</v>
      </c>
      <c r="D34" s="29" t="str">
        <f t="shared" si="5"/>
        <v>Cereal</v>
      </c>
      <c r="E34" s="259">
        <v>1.0345991170488922</v>
      </c>
      <c r="F34" s="170" t="s">
        <v>384</v>
      </c>
      <c r="G34" s="259">
        <v>2.089685345326477</v>
      </c>
      <c r="H34" s="170" t="s">
        <v>359</v>
      </c>
      <c r="I34" s="261">
        <v>52.494999999999997</v>
      </c>
      <c r="J34" s="170" t="s">
        <v>165</v>
      </c>
      <c r="K34" s="261">
        <v>26.630000000000422</v>
      </c>
      <c r="L34" s="170" t="s">
        <v>371</v>
      </c>
      <c r="M34" s="261">
        <v>6.1666666666666705</v>
      </c>
      <c r="N34" s="170" t="s">
        <v>163</v>
      </c>
      <c r="O34" s="261">
        <v>4.8333333333333348</v>
      </c>
      <c r="P34" s="170" t="s">
        <v>241</v>
      </c>
      <c r="Q34" s="261">
        <v>29.999999999999986</v>
      </c>
      <c r="R34" s="170" t="s">
        <v>197</v>
      </c>
      <c r="S34" s="261">
        <v>58.333333333333343</v>
      </c>
      <c r="T34" s="324" t="s">
        <v>162</v>
      </c>
    </row>
    <row r="35" spans="1:20">
      <c r="A35" s="3" t="s">
        <v>287</v>
      </c>
      <c r="B35" s="339" t="str">
        <f t="shared" si="3"/>
        <v>Goku</v>
      </c>
      <c r="C35" s="164" t="str">
        <f t="shared" si="4"/>
        <v>Cereal Rye</v>
      </c>
      <c r="D35" s="165" t="str">
        <f t="shared" si="5"/>
        <v>Cereal</v>
      </c>
      <c r="E35" s="258">
        <v>1.2189831181071109</v>
      </c>
      <c r="F35" s="168" t="s">
        <v>336</v>
      </c>
      <c r="G35" s="258">
        <v>2.3355306800707685</v>
      </c>
      <c r="H35" s="168" t="s">
        <v>356</v>
      </c>
      <c r="I35" s="260">
        <v>41.3033</v>
      </c>
      <c r="J35" s="168" t="s">
        <v>176</v>
      </c>
      <c r="K35" s="260">
        <v>28.128333333333771</v>
      </c>
      <c r="L35" s="168" t="s">
        <v>341</v>
      </c>
      <c r="M35" s="260">
        <v>6.6666666666666714</v>
      </c>
      <c r="N35" s="168" t="s">
        <v>165</v>
      </c>
      <c r="O35" s="260">
        <v>8.5</v>
      </c>
      <c r="P35" s="168" t="s">
        <v>197</v>
      </c>
      <c r="Q35" s="260">
        <v>37.333333333333329</v>
      </c>
      <c r="R35" s="168" t="s">
        <v>163</v>
      </c>
      <c r="S35" s="260">
        <v>63.000000000000043</v>
      </c>
      <c r="T35" s="323" t="s">
        <v>162</v>
      </c>
    </row>
    <row r="36" spans="1:20">
      <c r="A36" s="3" t="s">
        <v>274</v>
      </c>
      <c r="B36" s="340" t="str">
        <f t="shared" si="3"/>
        <v>NF95319B</v>
      </c>
      <c r="C36" s="28" t="str">
        <f t="shared" si="4"/>
        <v>Cereal Rye</v>
      </c>
      <c r="D36" s="29" t="str">
        <f t="shared" si="5"/>
        <v>Cereal</v>
      </c>
      <c r="E36" s="259">
        <v>1.7004302319813482</v>
      </c>
      <c r="F36" s="170" t="s">
        <v>176</v>
      </c>
      <c r="G36" s="259">
        <v>2.6940551265728607</v>
      </c>
      <c r="H36" s="170" t="s">
        <v>214</v>
      </c>
      <c r="I36" s="261">
        <v>46.0533</v>
      </c>
      <c r="J36" s="170" t="s">
        <v>176</v>
      </c>
      <c r="K36" s="261">
        <v>22.18166666666707</v>
      </c>
      <c r="L36" s="170" t="s">
        <v>370</v>
      </c>
      <c r="M36" s="261">
        <v>7.0000000000000044</v>
      </c>
      <c r="N36" s="170" t="s">
        <v>161</v>
      </c>
      <c r="O36" s="261">
        <v>10.000000000000004</v>
      </c>
      <c r="P36" s="170" t="s">
        <v>163</v>
      </c>
      <c r="Q36" s="261">
        <v>42.66666666666665</v>
      </c>
      <c r="R36" s="170" t="s">
        <v>161</v>
      </c>
      <c r="S36" s="261">
        <v>60</v>
      </c>
      <c r="T36" s="324" t="s">
        <v>162</v>
      </c>
    </row>
    <row r="37" spans="1:20">
      <c r="A37" s="3" t="s">
        <v>277</v>
      </c>
      <c r="B37" s="339" t="str">
        <f t="shared" si="3"/>
        <v>NF97325</v>
      </c>
      <c r="C37" s="164" t="str">
        <f t="shared" si="4"/>
        <v>Cereal Rye</v>
      </c>
      <c r="D37" s="165" t="str">
        <f t="shared" si="5"/>
        <v>Cereal</v>
      </c>
      <c r="E37" s="258">
        <v>1.9565191223399856</v>
      </c>
      <c r="F37" s="168" t="s">
        <v>161</v>
      </c>
      <c r="G37" s="258">
        <v>2.2945564576133863</v>
      </c>
      <c r="H37" s="168" t="s">
        <v>356</v>
      </c>
      <c r="I37" s="260">
        <v>35.7483</v>
      </c>
      <c r="J37" s="168" t="s">
        <v>176</v>
      </c>
      <c r="K37" s="260">
        <v>38.431666666667113</v>
      </c>
      <c r="L37" s="168" t="s">
        <v>213</v>
      </c>
      <c r="M37" s="260">
        <v>7.1666666666666714</v>
      </c>
      <c r="N37" s="168" t="s">
        <v>161</v>
      </c>
      <c r="O37" s="260">
        <v>12.333333333333336</v>
      </c>
      <c r="P37" s="168" t="s">
        <v>166</v>
      </c>
      <c r="Q37" s="260">
        <v>47.666666666666657</v>
      </c>
      <c r="R37" s="168" t="s">
        <v>162</v>
      </c>
      <c r="S37" s="260">
        <v>64</v>
      </c>
      <c r="T37" s="323" t="s">
        <v>162</v>
      </c>
    </row>
    <row r="38" spans="1:20">
      <c r="A38" s="3" t="s">
        <v>283</v>
      </c>
      <c r="B38" s="340" t="str">
        <f t="shared" si="3"/>
        <v>NF99362</v>
      </c>
      <c r="C38" s="28" t="str">
        <f t="shared" si="4"/>
        <v>Cereal Rye</v>
      </c>
      <c r="D38" s="29" t="str">
        <f t="shared" si="5"/>
        <v>Cereal</v>
      </c>
      <c r="E38" s="259">
        <v>1.5467768977661662</v>
      </c>
      <c r="F38" s="170" t="s">
        <v>216</v>
      </c>
      <c r="G38" s="259">
        <v>2.5711324592007152</v>
      </c>
      <c r="H38" s="170" t="s">
        <v>168</v>
      </c>
      <c r="I38" s="261">
        <v>42.991700000000002</v>
      </c>
      <c r="J38" s="170" t="s">
        <v>176</v>
      </c>
      <c r="K38" s="261">
        <v>33.055000000000447</v>
      </c>
      <c r="L38" s="170" t="s">
        <v>107</v>
      </c>
      <c r="M38" s="261">
        <v>6.0377213259996836</v>
      </c>
      <c r="N38" s="170" t="s">
        <v>214</v>
      </c>
      <c r="O38" s="261">
        <v>9.3333333333333357</v>
      </c>
      <c r="P38" s="170" t="s">
        <v>174</v>
      </c>
      <c r="Q38" s="261">
        <v>36.999999999999979</v>
      </c>
      <c r="R38" s="170" t="s">
        <v>163</v>
      </c>
      <c r="S38" s="261">
        <v>61.333333333333343</v>
      </c>
      <c r="T38" s="324" t="s">
        <v>162</v>
      </c>
    </row>
    <row r="39" spans="1:20">
      <c r="A39" s="3" t="s">
        <v>285</v>
      </c>
      <c r="B39" s="339" t="str">
        <f t="shared" si="3"/>
        <v>Wintergrazer 70</v>
      </c>
      <c r="C39" s="164" t="str">
        <f t="shared" si="4"/>
        <v>Cereal Rye</v>
      </c>
      <c r="D39" s="165" t="str">
        <f t="shared" si="5"/>
        <v>Cereal</v>
      </c>
      <c r="E39" s="258">
        <v>1.2906880074075286</v>
      </c>
      <c r="F39" s="168" t="s">
        <v>379</v>
      </c>
      <c r="G39" s="258">
        <v>2.0794417897121313</v>
      </c>
      <c r="H39" s="168" t="s">
        <v>359</v>
      </c>
      <c r="I39" s="260">
        <v>37.64</v>
      </c>
      <c r="J39" s="168" t="s">
        <v>176</v>
      </c>
      <c r="K39" s="260">
        <v>29.015000000000434</v>
      </c>
      <c r="L39" s="168" t="s">
        <v>418</v>
      </c>
      <c r="M39" s="260">
        <v>6.1666666666666705</v>
      </c>
      <c r="N39" s="168" t="s">
        <v>163</v>
      </c>
      <c r="O39" s="260">
        <v>12</v>
      </c>
      <c r="P39" s="168" t="s">
        <v>166</v>
      </c>
      <c r="Q39" s="260">
        <v>46.333333333333336</v>
      </c>
      <c r="R39" s="168" t="s">
        <v>162</v>
      </c>
      <c r="S39" s="260">
        <v>60.666666666666686</v>
      </c>
      <c r="T39" s="323" t="s">
        <v>162</v>
      </c>
    </row>
    <row r="40" spans="1:20">
      <c r="A40" s="3" t="s">
        <v>308</v>
      </c>
      <c r="B40" s="340" t="str">
        <f t="shared" si="3"/>
        <v>Yankee</v>
      </c>
      <c r="C40" s="28" t="str">
        <f t="shared" si="4"/>
        <v>Cereal Rye</v>
      </c>
      <c r="D40" s="29" t="str">
        <f t="shared" si="5"/>
        <v>Cereal</v>
      </c>
      <c r="E40" s="259">
        <v>0.73753600423287369</v>
      </c>
      <c r="F40" s="170" t="s">
        <v>380</v>
      </c>
      <c r="G40" s="259">
        <v>1.9155448998826041</v>
      </c>
      <c r="H40" s="170" t="s">
        <v>359</v>
      </c>
      <c r="I40" s="261">
        <v>51.51</v>
      </c>
      <c r="J40" s="170" t="s">
        <v>165</v>
      </c>
      <c r="K40" s="261">
        <v>29.705000000000414</v>
      </c>
      <c r="L40" s="170" t="s">
        <v>418</v>
      </c>
      <c r="M40" s="261">
        <v>7.0000000000000027</v>
      </c>
      <c r="N40" s="170" t="s">
        <v>161</v>
      </c>
      <c r="O40" s="261">
        <v>5.3333333333333348</v>
      </c>
      <c r="P40" s="170" t="s">
        <v>136</v>
      </c>
      <c r="Q40" s="261">
        <v>12.666666666666666</v>
      </c>
      <c r="R40" s="170" t="s">
        <v>171</v>
      </c>
      <c r="S40" s="261">
        <v>43.666666666666671</v>
      </c>
      <c r="T40" s="324" t="s">
        <v>163</v>
      </c>
    </row>
    <row r="41" spans="1:20">
      <c r="A41" s="3" t="s">
        <v>293</v>
      </c>
      <c r="B41" s="339" t="str">
        <f t="shared" si="3"/>
        <v>Bob</v>
      </c>
      <c r="C41" s="164" t="str">
        <f t="shared" si="4"/>
        <v xml:space="preserve">Oat </v>
      </c>
      <c r="D41" s="165" t="str">
        <f t="shared" si="5"/>
        <v>Cereal</v>
      </c>
      <c r="E41" s="258">
        <v>1.0755733395062741</v>
      </c>
      <c r="F41" s="168" t="s">
        <v>384</v>
      </c>
      <c r="G41" s="258">
        <v>2.4789404586716057</v>
      </c>
      <c r="H41" s="168" t="s">
        <v>173</v>
      </c>
      <c r="I41" s="260">
        <v>39.023299999999999</v>
      </c>
      <c r="J41" s="168" t="s">
        <v>176</v>
      </c>
      <c r="K41" s="260">
        <v>40.561666666667115</v>
      </c>
      <c r="L41" s="168" t="s">
        <v>213</v>
      </c>
      <c r="M41" s="260">
        <v>5.6666666666666705</v>
      </c>
      <c r="N41" s="168" t="s">
        <v>191</v>
      </c>
      <c r="O41" s="260">
        <v>7.3333333333333339</v>
      </c>
      <c r="P41" s="168" t="s">
        <v>213</v>
      </c>
      <c r="Q41" s="260">
        <v>16.333333333333321</v>
      </c>
      <c r="R41" s="168" t="s">
        <v>340</v>
      </c>
      <c r="S41" s="260">
        <v>33.000000000000007</v>
      </c>
      <c r="T41" s="323" t="s">
        <v>169</v>
      </c>
    </row>
    <row r="42" spans="1:20">
      <c r="A42" s="3" t="s">
        <v>298</v>
      </c>
      <c r="B42" s="340" t="str">
        <f t="shared" si="3"/>
        <v xml:space="preserve">Cosaque </v>
      </c>
      <c r="C42" s="28" t="str">
        <f t="shared" si="4"/>
        <v xml:space="preserve">Oat </v>
      </c>
      <c r="D42" s="29" t="str">
        <f t="shared" si="5"/>
        <v>Cereal</v>
      </c>
      <c r="E42" s="259">
        <v>0.94240711651978304</v>
      </c>
      <c r="F42" s="170" t="s">
        <v>182</v>
      </c>
      <c r="G42" s="259">
        <v>2.0487111228690957</v>
      </c>
      <c r="H42" s="170" t="s">
        <v>359</v>
      </c>
      <c r="I42" s="261">
        <v>39.256700000000002</v>
      </c>
      <c r="J42" s="170" t="s">
        <v>176</v>
      </c>
      <c r="K42" s="261">
        <v>38.663333333333796</v>
      </c>
      <c r="L42" s="170" t="s">
        <v>213</v>
      </c>
      <c r="M42" s="261">
        <v>5.6666666666666705</v>
      </c>
      <c r="N42" s="170" t="s">
        <v>191</v>
      </c>
      <c r="O42" s="261">
        <v>5.6666666666666679</v>
      </c>
      <c r="P42" s="170" t="s">
        <v>136</v>
      </c>
      <c r="Q42" s="261">
        <v>12.999999999999998</v>
      </c>
      <c r="R42" s="170" t="s">
        <v>160</v>
      </c>
      <c r="S42" s="261">
        <v>20.666666666666671</v>
      </c>
      <c r="T42" s="324" t="s">
        <v>120</v>
      </c>
    </row>
    <row r="43" spans="1:20">
      <c r="A43" s="3" t="s">
        <v>288</v>
      </c>
      <c r="B43" s="339" t="str">
        <f t="shared" si="3"/>
        <v>Hilliard</v>
      </c>
      <c r="C43" s="164" t="str">
        <f t="shared" si="4"/>
        <v>Wheat</v>
      </c>
      <c r="D43" s="165" t="str">
        <f t="shared" si="5"/>
        <v>Cereal</v>
      </c>
      <c r="E43" s="258">
        <v>1.2394702293358015</v>
      </c>
      <c r="F43" s="168" t="s">
        <v>336</v>
      </c>
      <c r="G43" s="258">
        <v>2.304800013227732</v>
      </c>
      <c r="H43" s="168" t="s">
        <v>356</v>
      </c>
      <c r="I43" s="260">
        <v>26.781700000000001</v>
      </c>
      <c r="J43" s="168" t="s">
        <v>216</v>
      </c>
      <c r="K43" s="260">
        <v>28.980000000000423</v>
      </c>
      <c r="L43" s="168" t="s">
        <v>418</v>
      </c>
      <c r="M43" s="260">
        <v>6.1666666666666714</v>
      </c>
      <c r="N43" s="168" t="s">
        <v>163</v>
      </c>
      <c r="O43" s="260">
        <v>7.333333333333333</v>
      </c>
      <c r="P43" s="168" t="s">
        <v>213</v>
      </c>
      <c r="Q43" s="260">
        <v>20.333333333333321</v>
      </c>
      <c r="R43" s="168" t="s">
        <v>200</v>
      </c>
      <c r="S43" s="260">
        <v>32</v>
      </c>
      <c r="T43" s="323" t="s">
        <v>119</v>
      </c>
    </row>
    <row r="44" spans="1:20">
      <c r="A44" s="3" t="s">
        <v>303</v>
      </c>
      <c r="B44" s="340" t="str">
        <f t="shared" si="3"/>
        <v>Liberty 5658</v>
      </c>
      <c r="C44" s="28" t="str">
        <f t="shared" si="4"/>
        <v>Wheat</v>
      </c>
      <c r="D44" s="29" t="str">
        <f t="shared" si="5"/>
        <v>Cereal</v>
      </c>
      <c r="E44" s="259">
        <v>0.56339555878900038</v>
      </c>
      <c r="F44" s="170" t="s">
        <v>350</v>
      </c>
      <c r="G44" s="259">
        <v>1.5979946758378942</v>
      </c>
      <c r="H44" s="170" t="s">
        <v>420</v>
      </c>
      <c r="I44" s="261">
        <v>20.835000000000001</v>
      </c>
      <c r="J44" s="170" t="s">
        <v>359</v>
      </c>
      <c r="K44" s="261">
        <v>24.17833333333375</v>
      </c>
      <c r="L44" s="170" t="s">
        <v>387</v>
      </c>
      <c r="M44" s="261">
        <v>6.1666666666666705</v>
      </c>
      <c r="N44" s="170" t="s">
        <v>163</v>
      </c>
      <c r="O44" s="261">
        <v>5.5000000000000009</v>
      </c>
      <c r="P44" s="170" t="s">
        <v>136</v>
      </c>
      <c r="Q44" s="261">
        <v>14.333333333333329</v>
      </c>
      <c r="R44" s="170" t="s">
        <v>157</v>
      </c>
      <c r="S44" s="261">
        <v>26.000000000000007</v>
      </c>
      <c r="T44" s="324" t="s">
        <v>417</v>
      </c>
    </row>
    <row r="45" spans="1:20" s="49" customFormat="1">
      <c r="B45" s="388" t="s">
        <v>1</v>
      </c>
      <c r="C45" s="403"/>
      <c r="D45" s="417"/>
      <c r="E45" s="41">
        <f>AVERAGE(E25:E44)</f>
        <v>1.0612323616461903</v>
      </c>
      <c r="F45" s="42"/>
      <c r="G45" s="41">
        <f>AVERAGE(G25:G44)</f>
        <v>2.0497354784305299</v>
      </c>
      <c r="H45" s="42"/>
      <c r="I45" s="43">
        <f>AVERAGE(I25:I44)</f>
        <v>38.077999999999996</v>
      </c>
      <c r="J45" s="44"/>
      <c r="K45" s="43">
        <f>AVERAGE(K25:K44)</f>
        <v>30.214583333333774</v>
      </c>
      <c r="L45" s="44"/>
      <c r="M45" s="43">
        <f>AVERAGE(M25:M44)</f>
        <v>5.9602193996333215</v>
      </c>
      <c r="N45" s="44"/>
      <c r="O45" s="43">
        <f>AVERAGE(O25:O44)</f>
        <v>7.0583333333333345</v>
      </c>
      <c r="P45" s="44"/>
      <c r="Q45" s="43">
        <f>AVERAGE(Q25:Q44)</f>
        <v>23.583333333333321</v>
      </c>
      <c r="R45" s="44"/>
      <c r="S45" s="43">
        <f>AVERAGE(S25:S44)</f>
        <v>39.9</v>
      </c>
      <c r="T45" s="322"/>
    </row>
    <row r="46" spans="1:20" s="49" customFormat="1">
      <c r="B46" s="389" t="s">
        <v>429</v>
      </c>
      <c r="C46" s="404"/>
      <c r="D46" s="418"/>
      <c r="E46" s="45">
        <f>MIN(E25:E44)</f>
        <v>7.1704889300417698E-2</v>
      </c>
      <c r="F46" s="47"/>
      <c r="G46" s="45">
        <f>MIN(G25:G44)</f>
        <v>0.21511466790125541</v>
      </c>
      <c r="H46" s="47"/>
      <c r="I46" s="46">
        <f>MIN(I25:I44)</f>
        <v>4</v>
      </c>
      <c r="J46" s="48"/>
      <c r="K46" s="46">
        <f>MIN(K25:K44)</f>
        <v>13.163333333333764</v>
      </c>
      <c r="L46" s="48"/>
      <c r="M46" s="46">
        <f>MIN(M25:M44)</f>
        <v>2.3333333333333384</v>
      </c>
      <c r="N46" s="48"/>
      <c r="O46" s="46">
        <f>MIN(O25:O44)</f>
        <v>1.0000000000000013</v>
      </c>
      <c r="P46" s="48"/>
      <c r="Q46" s="46">
        <f>MIN(Q25:Q44)</f>
        <v>2.3333333333333366</v>
      </c>
      <c r="R46" s="48"/>
      <c r="S46" s="46">
        <f>MIN(S25:S44)</f>
        <v>9.6666666666666643</v>
      </c>
      <c r="T46" s="180"/>
    </row>
    <row r="47" spans="1:20" s="49" customFormat="1">
      <c r="B47" s="389" t="s">
        <v>430</v>
      </c>
      <c r="C47" s="404"/>
      <c r="D47" s="418"/>
      <c r="E47" s="45">
        <f>MAX(E25:E44)</f>
        <v>2.0999289009408217</v>
      </c>
      <c r="F47" s="47"/>
      <c r="G47" s="45">
        <f>MAX(G25:G44)</f>
        <v>3.9232818002943177</v>
      </c>
      <c r="H47" s="47"/>
      <c r="I47" s="46">
        <f>MAX(I25:I44)</f>
        <v>61.021700000000003</v>
      </c>
      <c r="J47" s="48"/>
      <c r="K47" s="46">
        <f>MAX(K25:K44)</f>
        <v>40.561666666667115</v>
      </c>
      <c r="L47" s="48"/>
      <c r="M47" s="46">
        <f>MAX(M25:M44)</f>
        <v>7.5000000000000044</v>
      </c>
      <c r="N47" s="48"/>
      <c r="O47" s="46">
        <f>MAX(O25:O44)</f>
        <v>16.333333333333336</v>
      </c>
      <c r="P47" s="48"/>
      <c r="Q47" s="46">
        <f>MAX(Q25:Q44)</f>
        <v>48.999999999999993</v>
      </c>
      <c r="R47" s="48"/>
      <c r="S47" s="46">
        <f>MAX(S25:S44)</f>
        <v>64</v>
      </c>
      <c r="T47" s="180"/>
    </row>
    <row r="48" spans="1:20" s="39" customFormat="1" ht="13.8" thickBot="1">
      <c r="B48" s="390" t="s">
        <v>431</v>
      </c>
      <c r="C48" s="405"/>
      <c r="D48" s="419"/>
      <c r="E48" s="50">
        <f>E47-E46</f>
        <v>2.028224011640404</v>
      </c>
      <c r="F48" s="51"/>
      <c r="G48" s="50">
        <f>G47-G46</f>
        <v>3.7081671323930623</v>
      </c>
      <c r="H48" s="51"/>
      <c r="I48" s="52">
        <f>I47-I46</f>
        <v>57.021700000000003</v>
      </c>
      <c r="J48" s="53"/>
      <c r="K48" s="52">
        <f>K47-K46</f>
        <v>27.398333333333351</v>
      </c>
      <c r="L48" s="53"/>
      <c r="M48" s="52">
        <f>M47-M46</f>
        <v>5.1666666666666661</v>
      </c>
      <c r="N48" s="53"/>
      <c r="O48" s="52">
        <f>O47-O46</f>
        <v>15.333333333333334</v>
      </c>
      <c r="P48" s="53"/>
      <c r="Q48" s="52">
        <f>Q47-Q46</f>
        <v>46.666666666666657</v>
      </c>
      <c r="R48" s="53"/>
      <c r="S48" s="52">
        <f>S47-S46</f>
        <v>54.333333333333336</v>
      </c>
      <c r="T48" s="186"/>
    </row>
    <row r="49" spans="1:32" s="248" customFormat="1" ht="45" customHeight="1">
      <c r="B49" s="486" t="s">
        <v>524</v>
      </c>
      <c r="C49" s="486"/>
      <c r="D49" s="486"/>
      <c r="E49" s="486"/>
      <c r="F49" s="486"/>
      <c r="G49" s="486"/>
      <c r="H49" s="486"/>
      <c r="I49" s="486"/>
      <c r="J49" s="486"/>
      <c r="K49" s="486"/>
      <c r="L49" s="486"/>
      <c r="M49" s="486"/>
      <c r="N49" s="486"/>
      <c r="O49" s="486"/>
      <c r="P49" s="486"/>
      <c r="Q49" s="486"/>
      <c r="R49" s="486"/>
      <c r="S49" s="486"/>
      <c r="T49" s="486"/>
      <c r="AF49" s="248" t="s">
        <v>3</v>
      </c>
    </row>
    <row r="50" spans="1:32" s="39" customFormat="1" ht="30" customHeight="1" thickBot="1">
      <c r="B50" s="493" t="s">
        <v>520</v>
      </c>
      <c r="C50" s="493"/>
      <c r="D50" s="493"/>
      <c r="E50" s="493"/>
      <c r="F50" s="493"/>
      <c r="G50" s="493"/>
      <c r="H50" s="493"/>
      <c r="I50" s="493"/>
      <c r="J50" s="493"/>
      <c r="K50" s="493"/>
      <c r="L50" s="493"/>
      <c r="M50" s="493"/>
      <c r="N50" s="493"/>
      <c r="O50" s="493"/>
      <c r="P50" s="493"/>
      <c r="Q50" s="493"/>
      <c r="R50" s="493"/>
      <c r="S50" s="493"/>
      <c r="T50" s="493"/>
    </row>
    <row r="51" spans="1:32" s="163" customFormat="1" ht="28.05" customHeight="1">
      <c r="B51" s="1" t="s">
        <v>0</v>
      </c>
      <c r="C51" s="160" t="s">
        <v>505</v>
      </c>
      <c r="D51" s="160" t="s">
        <v>21</v>
      </c>
      <c r="E51" s="477" t="s">
        <v>595</v>
      </c>
      <c r="F51" s="478"/>
      <c r="G51" s="478"/>
      <c r="H51" s="478"/>
      <c r="I51" s="477" t="s">
        <v>592</v>
      </c>
      <c r="J51" s="478"/>
      <c r="K51" s="478"/>
      <c r="L51" s="478"/>
      <c r="M51" s="477" t="s">
        <v>593</v>
      </c>
      <c r="N51" s="478"/>
      <c r="O51" s="478"/>
      <c r="P51" s="478"/>
      <c r="Q51" s="478"/>
      <c r="R51" s="478"/>
      <c r="S51" s="478"/>
      <c r="T51" s="479"/>
    </row>
    <row r="52" spans="1:32" s="163" customFormat="1" ht="19.8" customHeight="1" thickBot="1">
      <c r="B52" s="2"/>
      <c r="C52" s="161"/>
      <c r="D52" s="161"/>
      <c r="E52" s="480" t="s">
        <v>269</v>
      </c>
      <c r="F52" s="481"/>
      <c r="G52" s="482" t="s">
        <v>81</v>
      </c>
      <c r="H52" s="481"/>
      <c r="I52" s="483" t="s">
        <v>83</v>
      </c>
      <c r="J52" s="481"/>
      <c r="K52" s="481" t="s">
        <v>84</v>
      </c>
      <c r="L52" s="481"/>
      <c r="M52" s="483" t="s">
        <v>83</v>
      </c>
      <c r="N52" s="481"/>
      <c r="O52" s="481" t="s">
        <v>84</v>
      </c>
      <c r="P52" s="481"/>
      <c r="Q52" s="481" t="s">
        <v>85</v>
      </c>
      <c r="R52" s="481"/>
      <c r="S52" s="481" t="s">
        <v>81</v>
      </c>
      <c r="T52" s="484"/>
    </row>
    <row r="53" spans="1:32" s="39" customFormat="1">
      <c r="B53" s="392" t="s">
        <v>449</v>
      </c>
      <c r="C53" s="407"/>
      <c r="D53" s="407"/>
      <c r="E53" s="149"/>
      <c r="F53" s="99"/>
      <c r="G53" s="149"/>
      <c r="H53" s="99"/>
      <c r="I53" s="150"/>
      <c r="J53" s="100"/>
      <c r="K53" s="150"/>
      <c r="L53" s="100"/>
      <c r="M53" s="150"/>
      <c r="N53" s="100"/>
      <c r="O53" s="150"/>
      <c r="P53" s="100"/>
      <c r="Q53" s="150"/>
      <c r="R53" s="100"/>
      <c r="S53" s="150"/>
      <c r="T53" s="196"/>
    </row>
    <row r="54" spans="1:32">
      <c r="A54" s="3" t="s">
        <v>312</v>
      </c>
      <c r="B54" s="339" t="str">
        <f t="shared" ref="B54" si="6">VLOOKUP(A54,VL_CCVT,4,FALSE)</f>
        <v>FIXatioN</v>
      </c>
      <c r="C54" s="164" t="str">
        <f t="shared" ref="C54" si="7">VLOOKUP(A54,VL_CCVT,3,FALSE)</f>
        <v>Clover, Balansa</v>
      </c>
      <c r="D54" s="165" t="str">
        <f t="shared" ref="D54" si="8">VLOOKUP(A54,VL_CCVT,2,FALSE)</f>
        <v>Legume</v>
      </c>
      <c r="E54" s="258">
        <v>0.28681955720167263</v>
      </c>
      <c r="F54" s="168" t="s">
        <v>366</v>
      </c>
      <c r="G54" s="258">
        <v>1.2189831181071111</v>
      </c>
      <c r="H54" s="168" t="s">
        <v>346</v>
      </c>
      <c r="I54" s="260">
        <v>0.38169999999999998</v>
      </c>
      <c r="J54" s="168" t="s">
        <v>155</v>
      </c>
      <c r="K54" s="260">
        <v>6.7550000000003525</v>
      </c>
      <c r="L54" s="168" t="s">
        <v>123</v>
      </c>
      <c r="M54" s="260">
        <v>0.20000000000000628</v>
      </c>
      <c r="N54" s="168" t="s">
        <v>246</v>
      </c>
      <c r="O54" s="260">
        <v>1.0000000000000022</v>
      </c>
      <c r="P54" s="168" t="s">
        <v>412</v>
      </c>
      <c r="Q54" s="260">
        <v>3.8199570389239264</v>
      </c>
      <c r="R54" s="168" t="s">
        <v>201</v>
      </c>
      <c r="S54" s="260">
        <v>19.333333333333336</v>
      </c>
      <c r="T54" s="323" t="s">
        <v>354</v>
      </c>
    </row>
    <row r="55" spans="1:32">
      <c r="A55" s="3" t="s">
        <v>321</v>
      </c>
      <c r="B55" s="340" t="str">
        <f t="shared" ref="B55:B82" si="9">VLOOKUP(A55,VL_CCVT,4,FALSE)</f>
        <v>Paradana</v>
      </c>
      <c r="C55" s="28" t="str">
        <f t="shared" ref="C55:C82" si="10">VLOOKUP(A55,VL_CCVT,3,FALSE)</f>
        <v>Clover, Balansa</v>
      </c>
      <c r="D55" s="29" t="str">
        <f t="shared" ref="D55:D82" si="11">VLOOKUP(A55,VL_CCVT,2,FALSE)</f>
        <v>Legume</v>
      </c>
      <c r="E55" s="259">
        <v>0.23560177912994534</v>
      </c>
      <c r="F55" s="170" t="s">
        <v>218</v>
      </c>
      <c r="G55" s="259">
        <v>0.52242133633161825</v>
      </c>
      <c r="H55" s="170" t="s">
        <v>226</v>
      </c>
      <c r="I55" s="261">
        <v>0.36830000000000002</v>
      </c>
      <c r="J55" s="170" t="s">
        <v>230</v>
      </c>
      <c r="K55" s="261">
        <v>3.2316666666670226</v>
      </c>
      <c r="L55" s="170" t="s">
        <v>230</v>
      </c>
      <c r="M55" s="261">
        <v>0.56666666666667231</v>
      </c>
      <c r="N55" s="170" t="s">
        <v>218</v>
      </c>
      <c r="O55" s="261">
        <v>1.0000000000000022</v>
      </c>
      <c r="P55" s="170" t="s">
        <v>412</v>
      </c>
      <c r="Q55" s="261">
        <v>2.3333333333333317</v>
      </c>
      <c r="R55" s="170" t="s">
        <v>230</v>
      </c>
      <c r="S55" s="261">
        <v>9.3333333333333339</v>
      </c>
      <c r="T55" s="324" t="s">
        <v>236</v>
      </c>
    </row>
    <row r="56" spans="1:32">
      <c r="A56" s="3" t="s">
        <v>291</v>
      </c>
      <c r="B56" s="339" t="str">
        <f t="shared" si="9"/>
        <v>Viper</v>
      </c>
      <c r="C56" s="164" t="str">
        <f t="shared" si="10"/>
        <v>Clover, Balansa</v>
      </c>
      <c r="D56" s="165" t="str">
        <f t="shared" si="11"/>
        <v>Legume</v>
      </c>
      <c r="E56" s="258">
        <v>0.58388267001769167</v>
      </c>
      <c r="F56" s="168" t="s">
        <v>350</v>
      </c>
      <c r="G56" s="258">
        <v>2.5711324592007152</v>
      </c>
      <c r="H56" s="168" t="s">
        <v>168</v>
      </c>
      <c r="I56" s="260">
        <v>1.2233000000000001</v>
      </c>
      <c r="J56" s="168" t="s">
        <v>256</v>
      </c>
      <c r="K56" s="260">
        <v>20.671666666667079</v>
      </c>
      <c r="L56" s="168" t="s">
        <v>416</v>
      </c>
      <c r="M56" s="260">
        <v>0.30000000000000659</v>
      </c>
      <c r="N56" s="168" t="s">
        <v>230</v>
      </c>
      <c r="O56" s="260">
        <v>1.0000000000000022</v>
      </c>
      <c r="P56" s="168" t="s">
        <v>412</v>
      </c>
      <c r="Q56" s="260">
        <v>8.3333333333333286</v>
      </c>
      <c r="R56" s="168" t="s">
        <v>368</v>
      </c>
      <c r="S56" s="260">
        <v>18.333333333333336</v>
      </c>
      <c r="T56" s="323" t="s">
        <v>123</v>
      </c>
    </row>
    <row r="57" spans="1:32">
      <c r="A57" s="3" t="s">
        <v>329</v>
      </c>
      <c r="B57" s="340" t="str">
        <f t="shared" si="9"/>
        <v>Balady</v>
      </c>
      <c r="C57" s="28" t="str">
        <f t="shared" si="10"/>
        <v>Clover, Berseem</v>
      </c>
      <c r="D57" s="29" t="str">
        <f t="shared" si="11"/>
        <v>Legume</v>
      </c>
      <c r="E57" s="259">
        <v>8.1948444914763399E-2</v>
      </c>
      <c r="F57" s="170" t="s">
        <v>246</v>
      </c>
      <c r="G57" s="259">
        <v>9.2192000529109058E-2</v>
      </c>
      <c r="H57" s="170" t="s">
        <v>393</v>
      </c>
      <c r="I57" s="261">
        <v>0.12670000000000001</v>
      </c>
      <c r="J57" s="170" t="s">
        <v>246</v>
      </c>
      <c r="K57" s="261">
        <v>1.2066666666670223</v>
      </c>
      <c r="L57" s="170" t="s">
        <v>246</v>
      </c>
      <c r="M57" s="261">
        <v>1.5000000000000053</v>
      </c>
      <c r="N57" s="170" t="s">
        <v>103</v>
      </c>
      <c r="O57" s="261">
        <v>1.0000000000000022</v>
      </c>
      <c r="P57" s="170" t="s">
        <v>412</v>
      </c>
      <c r="Q57" s="261">
        <v>0.99999999999999645</v>
      </c>
      <c r="R57" s="170" t="s">
        <v>246</v>
      </c>
      <c r="S57" s="261">
        <v>13.66666666666667</v>
      </c>
      <c r="T57" s="324" t="s">
        <v>424</v>
      </c>
    </row>
    <row r="58" spans="1:32">
      <c r="A58" s="3" t="s">
        <v>315</v>
      </c>
      <c r="B58" s="339" t="str">
        <f t="shared" si="9"/>
        <v>Frosty</v>
      </c>
      <c r="C58" s="164" t="str">
        <f t="shared" si="10"/>
        <v>Clover, Berseem</v>
      </c>
      <c r="D58" s="165" t="str">
        <f t="shared" si="11"/>
        <v>Legume</v>
      </c>
      <c r="E58" s="258">
        <v>0.10243555614345444</v>
      </c>
      <c r="F58" s="168" t="s">
        <v>230</v>
      </c>
      <c r="G58" s="258">
        <v>0.31755022404470906</v>
      </c>
      <c r="H58" s="168" t="s">
        <v>110</v>
      </c>
      <c r="I58" s="260">
        <v>0.1883</v>
      </c>
      <c r="J58" s="168" t="s">
        <v>230</v>
      </c>
      <c r="K58" s="260">
        <v>4.3150000000003512</v>
      </c>
      <c r="L58" s="168" t="s">
        <v>218</v>
      </c>
      <c r="M58" s="260">
        <v>1.3333333333333397</v>
      </c>
      <c r="N58" s="168" t="s">
        <v>143</v>
      </c>
      <c r="O58" s="260">
        <v>1.0000000000000022</v>
      </c>
      <c r="P58" s="168" t="s">
        <v>412</v>
      </c>
      <c r="Q58" s="260">
        <v>4.3333333333333295</v>
      </c>
      <c r="R58" s="168" t="s">
        <v>366</v>
      </c>
      <c r="S58" s="260">
        <v>10.666666666666673</v>
      </c>
      <c r="T58" s="323" t="s">
        <v>423</v>
      </c>
    </row>
    <row r="59" spans="1:32">
      <c r="A59" s="3" t="s">
        <v>292</v>
      </c>
      <c r="B59" s="340" t="str">
        <f t="shared" si="9"/>
        <v>AU Sunrise</v>
      </c>
      <c r="C59" s="28" t="str">
        <f t="shared" si="10"/>
        <v>Clover, Crimson</v>
      </c>
      <c r="D59" s="29" t="str">
        <f t="shared" si="11"/>
        <v>Legume</v>
      </c>
      <c r="E59" s="259">
        <v>0.74777955984721878</v>
      </c>
      <c r="F59" s="170" t="s">
        <v>380</v>
      </c>
      <c r="G59" s="259">
        <v>1.7209173432100395</v>
      </c>
      <c r="H59" s="170" t="s">
        <v>421</v>
      </c>
      <c r="I59" s="261">
        <v>7.15</v>
      </c>
      <c r="J59" s="170" t="s">
        <v>193</v>
      </c>
      <c r="K59" s="261">
        <v>30.536666666667092</v>
      </c>
      <c r="L59" s="170" t="s">
        <v>418</v>
      </c>
      <c r="M59" s="261">
        <v>1.3333333333333397</v>
      </c>
      <c r="N59" s="170" t="s">
        <v>143</v>
      </c>
      <c r="O59" s="261">
        <v>1.0000000000000022</v>
      </c>
      <c r="P59" s="170" t="s">
        <v>412</v>
      </c>
      <c r="Q59" s="261">
        <v>9.6666666666666607</v>
      </c>
      <c r="R59" s="170" t="s">
        <v>364</v>
      </c>
      <c r="S59" s="261">
        <v>23.000000000000011</v>
      </c>
      <c r="T59" s="324" t="s">
        <v>235</v>
      </c>
    </row>
    <row r="60" spans="1:32">
      <c r="A60" s="3" t="s">
        <v>297</v>
      </c>
      <c r="B60" s="339" t="str">
        <f t="shared" si="9"/>
        <v>Bolsena</v>
      </c>
      <c r="C60" s="164" t="str">
        <f t="shared" si="10"/>
        <v>Clover, Crimson</v>
      </c>
      <c r="D60" s="165" t="str">
        <f t="shared" si="11"/>
        <v>Legume</v>
      </c>
      <c r="E60" s="258">
        <v>0.56339555878900083</v>
      </c>
      <c r="F60" s="168" t="s">
        <v>350</v>
      </c>
      <c r="G60" s="258">
        <v>1.7311608988243854</v>
      </c>
      <c r="H60" s="168" t="s">
        <v>178</v>
      </c>
      <c r="I60" s="260">
        <v>5.0883000000000003</v>
      </c>
      <c r="J60" s="168" t="s">
        <v>395</v>
      </c>
      <c r="K60" s="260">
        <v>22.428333333333747</v>
      </c>
      <c r="L60" s="168" t="s">
        <v>370</v>
      </c>
      <c r="M60" s="260">
        <v>1.0000000000000053</v>
      </c>
      <c r="N60" s="168" t="s">
        <v>218</v>
      </c>
      <c r="O60" s="260">
        <v>1.0000000000000022</v>
      </c>
      <c r="P60" s="168" t="s">
        <v>412</v>
      </c>
      <c r="Q60" s="260">
        <v>3.333333333333329</v>
      </c>
      <c r="R60" s="168" t="s">
        <v>218</v>
      </c>
      <c r="S60" s="260">
        <v>22.333333333333343</v>
      </c>
      <c r="T60" s="323" t="s">
        <v>146</v>
      </c>
    </row>
    <row r="61" spans="1:32">
      <c r="A61" s="3" t="s">
        <v>294</v>
      </c>
      <c r="B61" s="340" t="str">
        <f t="shared" si="9"/>
        <v xml:space="preserve">Dixie </v>
      </c>
      <c r="C61" s="28" t="str">
        <f t="shared" si="10"/>
        <v>Clover, Crimson</v>
      </c>
      <c r="D61" s="29" t="str">
        <f t="shared" si="11"/>
        <v>Legume</v>
      </c>
      <c r="E61" s="259">
        <v>0.75802311546156442</v>
      </c>
      <c r="F61" s="170" t="s">
        <v>380</v>
      </c>
      <c r="G61" s="259">
        <v>1.2394702293358024</v>
      </c>
      <c r="H61" s="170" t="s">
        <v>346</v>
      </c>
      <c r="I61" s="261">
        <v>6.45</v>
      </c>
      <c r="J61" s="170" t="s">
        <v>209</v>
      </c>
      <c r="K61" s="261">
        <v>25.470000000000411</v>
      </c>
      <c r="L61" s="170" t="s">
        <v>417</v>
      </c>
      <c r="M61" s="261">
        <v>1.1666666666666727</v>
      </c>
      <c r="N61" s="170" t="s">
        <v>218</v>
      </c>
      <c r="O61" s="261">
        <v>1.0000000000000022</v>
      </c>
      <c r="P61" s="170" t="s">
        <v>412</v>
      </c>
      <c r="Q61" s="261">
        <v>5.9999999999999964</v>
      </c>
      <c r="R61" s="170" t="s">
        <v>123</v>
      </c>
      <c r="S61" s="261">
        <v>20.666666666666671</v>
      </c>
      <c r="T61" s="324" t="s">
        <v>120</v>
      </c>
    </row>
    <row r="62" spans="1:32">
      <c r="A62" s="3" t="s">
        <v>299</v>
      </c>
      <c r="B62" s="339" t="str">
        <f t="shared" si="9"/>
        <v>Kentucky Pride</v>
      </c>
      <c r="C62" s="164" t="str">
        <f t="shared" si="10"/>
        <v>Clover, Crimson</v>
      </c>
      <c r="D62" s="165" t="str">
        <f t="shared" si="11"/>
        <v>Legume</v>
      </c>
      <c r="E62" s="258">
        <v>0.24584533474429085</v>
      </c>
      <c r="F62" s="168" t="s">
        <v>366</v>
      </c>
      <c r="G62" s="258">
        <v>0.99362489459151049</v>
      </c>
      <c r="H62" s="168" t="s">
        <v>196</v>
      </c>
      <c r="I62" s="260">
        <v>4.4800000000000004</v>
      </c>
      <c r="J62" s="168" t="s">
        <v>206</v>
      </c>
      <c r="K62" s="260">
        <v>29.653333333333695</v>
      </c>
      <c r="L62" s="168" t="s">
        <v>418</v>
      </c>
      <c r="M62" s="260">
        <v>0.66666666666667118</v>
      </c>
      <c r="N62" s="168" t="s">
        <v>218</v>
      </c>
      <c r="O62" s="260">
        <v>1.0000000000000022</v>
      </c>
      <c r="P62" s="168" t="s">
        <v>412</v>
      </c>
      <c r="Q62" s="260">
        <v>3.6666666666666594</v>
      </c>
      <c r="R62" s="168" t="s">
        <v>366</v>
      </c>
      <c r="S62" s="260">
        <v>15.66666666666667</v>
      </c>
      <c r="T62" s="323" t="s">
        <v>180</v>
      </c>
    </row>
    <row r="63" spans="1:32">
      <c r="A63" s="3" t="s">
        <v>275</v>
      </c>
      <c r="B63" s="340" t="str">
        <f t="shared" si="9"/>
        <v>SECCM18</v>
      </c>
      <c r="C63" s="28" t="str">
        <f t="shared" si="10"/>
        <v>Clover, Crimson</v>
      </c>
      <c r="D63" s="29" t="str">
        <f t="shared" si="11"/>
        <v>Legume</v>
      </c>
      <c r="E63" s="259">
        <v>0.94240711651978304</v>
      </c>
      <c r="F63" s="170" t="s">
        <v>182</v>
      </c>
      <c r="G63" s="259">
        <v>2.3355306800707685</v>
      </c>
      <c r="H63" s="170" t="s">
        <v>198</v>
      </c>
      <c r="I63" s="261">
        <v>9.6850000000000005</v>
      </c>
      <c r="J63" s="170" t="s">
        <v>193</v>
      </c>
      <c r="K63" s="261">
        <v>32.278333333333791</v>
      </c>
      <c r="L63" s="170" t="s">
        <v>107</v>
      </c>
      <c r="M63" s="261">
        <v>1.3333333333333397</v>
      </c>
      <c r="N63" s="170" t="s">
        <v>143</v>
      </c>
      <c r="O63" s="261">
        <v>1.0000000000000022</v>
      </c>
      <c r="P63" s="170" t="s">
        <v>412</v>
      </c>
      <c r="Q63" s="261">
        <v>7.3333333333333259</v>
      </c>
      <c r="R63" s="170" t="s">
        <v>153</v>
      </c>
      <c r="S63" s="261">
        <v>23.666666666666671</v>
      </c>
      <c r="T63" s="324" t="s">
        <v>361</v>
      </c>
    </row>
    <row r="64" spans="1:32">
      <c r="A64" s="3" t="s">
        <v>311</v>
      </c>
      <c r="B64" s="339" t="str">
        <f t="shared" si="9"/>
        <v>White Cloud</v>
      </c>
      <c r="C64" s="164" t="str">
        <f t="shared" si="10"/>
        <v>Clover, Crimson</v>
      </c>
      <c r="D64" s="165" t="str">
        <f t="shared" si="11"/>
        <v>Legume</v>
      </c>
      <c r="E64" s="258">
        <v>0.3790115577307695</v>
      </c>
      <c r="F64" s="168" t="s">
        <v>123</v>
      </c>
      <c r="G64" s="258">
        <v>1.1370346731923529</v>
      </c>
      <c r="H64" s="168" t="s">
        <v>188</v>
      </c>
      <c r="I64" s="260">
        <v>6.3232999999999997</v>
      </c>
      <c r="J64" s="168" t="s">
        <v>209</v>
      </c>
      <c r="K64" s="260">
        <v>15.425000000003255</v>
      </c>
      <c r="L64" s="168" t="s">
        <v>368</v>
      </c>
      <c r="M64" s="260">
        <v>1.1666666666667196</v>
      </c>
      <c r="N64" s="168" t="s">
        <v>218</v>
      </c>
      <c r="O64" s="260">
        <v>1.0000000000000036</v>
      </c>
      <c r="P64" s="168" t="s">
        <v>412</v>
      </c>
      <c r="Q64" s="260">
        <v>3.6666666666670236</v>
      </c>
      <c r="R64" s="168" t="s">
        <v>366</v>
      </c>
      <c r="S64" s="260">
        <v>15.666666666666611</v>
      </c>
      <c r="T64" s="323" t="s">
        <v>180</v>
      </c>
    </row>
    <row r="65" spans="1:20">
      <c r="A65" s="3" t="s">
        <v>324</v>
      </c>
      <c r="B65" s="340" t="str">
        <f t="shared" si="9"/>
        <v>Big Red</v>
      </c>
      <c r="C65" s="28" t="str">
        <f t="shared" si="10"/>
        <v>Clover, Red</v>
      </c>
      <c r="D65" s="29" t="str">
        <f t="shared" si="11"/>
        <v>Legume</v>
      </c>
      <c r="E65" s="259">
        <v>0.10243555614345455</v>
      </c>
      <c r="F65" s="170" t="s">
        <v>230</v>
      </c>
      <c r="G65" s="259">
        <v>0.5736391144033457</v>
      </c>
      <c r="H65" s="170" t="s">
        <v>154</v>
      </c>
      <c r="I65" s="261">
        <v>1.405</v>
      </c>
      <c r="J65" s="170" t="s">
        <v>139</v>
      </c>
      <c r="K65" s="261">
        <v>4.7550000000003649</v>
      </c>
      <c r="L65" s="170" t="s">
        <v>366</v>
      </c>
      <c r="M65" s="261">
        <v>1.0000000000000053</v>
      </c>
      <c r="N65" s="170" t="s">
        <v>218</v>
      </c>
      <c r="O65" s="261">
        <v>1.0000000000000022</v>
      </c>
      <c r="P65" s="170" t="s">
        <v>412</v>
      </c>
      <c r="Q65" s="261">
        <v>2.6666666666666634</v>
      </c>
      <c r="R65" s="170" t="s">
        <v>230</v>
      </c>
      <c r="S65" s="261">
        <v>6.3333333333333304</v>
      </c>
      <c r="T65" s="324" t="s">
        <v>264</v>
      </c>
    </row>
    <row r="66" spans="1:20">
      <c r="A66" s="3" t="s">
        <v>327</v>
      </c>
      <c r="B66" s="339" t="str">
        <f t="shared" si="9"/>
        <v>Blaze</v>
      </c>
      <c r="C66" s="164" t="str">
        <f t="shared" si="10"/>
        <v>Clover, Red</v>
      </c>
      <c r="D66" s="165" t="str">
        <f t="shared" si="11"/>
        <v>Legume</v>
      </c>
      <c r="E66" s="258">
        <v>8.194844491476351E-2</v>
      </c>
      <c r="F66" s="168" t="s">
        <v>246</v>
      </c>
      <c r="G66" s="258">
        <v>0.32779377965905437</v>
      </c>
      <c r="H66" s="168" t="s">
        <v>110</v>
      </c>
      <c r="I66" s="260">
        <v>1.5367</v>
      </c>
      <c r="J66" s="168" t="s">
        <v>145</v>
      </c>
      <c r="K66" s="260">
        <v>7.5783333333337044</v>
      </c>
      <c r="L66" s="168" t="s">
        <v>123</v>
      </c>
      <c r="M66" s="260">
        <v>0.83333333333333914</v>
      </c>
      <c r="N66" s="168" t="s">
        <v>218</v>
      </c>
      <c r="O66" s="260">
        <v>1.0000000000000022</v>
      </c>
      <c r="P66" s="168" t="s">
        <v>412</v>
      </c>
      <c r="Q66" s="260">
        <v>8.3333333333333286</v>
      </c>
      <c r="R66" s="168" t="s">
        <v>368</v>
      </c>
      <c r="S66" s="260">
        <v>6.6666666666666625</v>
      </c>
      <c r="T66" s="323" t="s">
        <v>253</v>
      </c>
    </row>
    <row r="67" spans="1:20">
      <c r="A67" s="3" t="s">
        <v>320</v>
      </c>
      <c r="B67" s="340" t="str">
        <f t="shared" si="9"/>
        <v>GA9909</v>
      </c>
      <c r="C67" s="28" t="str">
        <f t="shared" si="10"/>
        <v>Clover, Red</v>
      </c>
      <c r="D67" s="29" t="str">
        <f t="shared" si="11"/>
        <v>Legume</v>
      </c>
      <c r="E67" s="259">
        <v>0.23560177912994523</v>
      </c>
      <c r="F67" s="170" t="s">
        <v>218</v>
      </c>
      <c r="G67" s="259">
        <v>1.1780088956497294</v>
      </c>
      <c r="H67" s="170" t="s">
        <v>346</v>
      </c>
      <c r="I67" s="261">
        <v>1.97</v>
      </c>
      <c r="J67" s="170" t="s">
        <v>113</v>
      </c>
      <c r="K67" s="261">
        <v>11.456666666667068</v>
      </c>
      <c r="L67" s="170" t="s">
        <v>153</v>
      </c>
      <c r="M67" s="261">
        <v>0.83333333333333914</v>
      </c>
      <c r="N67" s="170" t="s">
        <v>218</v>
      </c>
      <c r="O67" s="261">
        <v>1.0000000000000022</v>
      </c>
      <c r="P67" s="170" t="s">
        <v>412</v>
      </c>
      <c r="Q67" s="261">
        <v>2.3333333333333313</v>
      </c>
      <c r="R67" s="170" t="s">
        <v>230</v>
      </c>
      <c r="S67" s="261">
        <v>10.666666666666671</v>
      </c>
      <c r="T67" s="324" t="s">
        <v>423</v>
      </c>
    </row>
    <row r="68" spans="1:20">
      <c r="A68" s="3" t="s">
        <v>325</v>
      </c>
      <c r="B68" s="339" t="str">
        <f t="shared" si="9"/>
        <v>VNS</v>
      </c>
      <c r="C68" s="164" t="str">
        <f t="shared" si="10"/>
        <v>Clover, Red</v>
      </c>
      <c r="D68" s="165" t="str">
        <f t="shared" si="11"/>
        <v>Legume</v>
      </c>
      <c r="E68" s="258">
        <v>8.194844491476351E-2</v>
      </c>
      <c r="F68" s="168" t="s">
        <v>246</v>
      </c>
      <c r="G68" s="258">
        <v>0.39949866895947278</v>
      </c>
      <c r="H68" s="168" t="s">
        <v>110</v>
      </c>
      <c r="I68" s="260">
        <v>0.80330000000000001</v>
      </c>
      <c r="J68" s="168" t="s">
        <v>375</v>
      </c>
      <c r="K68" s="260">
        <v>5.9133333333336981</v>
      </c>
      <c r="L68" s="168" t="s">
        <v>201</v>
      </c>
      <c r="M68" s="260">
        <v>0.83333333333333903</v>
      </c>
      <c r="N68" s="168" t="s">
        <v>218</v>
      </c>
      <c r="O68" s="260">
        <v>1.0000000000000022</v>
      </c>
      <c r="P68" s="168" t="s">
        <v>412</v>
      </c>
      <c r="Q68" s="260">
        <v>2.3333333333333313</v>
      </c>
      <c r="R68" s="168" t="s">
        <v>230</v>
      </c>
      <c r="S68" s="260">
        <v>7.0000000000000018</v>
      </c>
      <c r="T68" s="323" t="s">
        <v>253</v>
      </c>
    </row>
    <row r="69" spans="1:20">
      <c r="A69" s="3" t="s">
        <v>273</v>
      </c>
      <c r="B69" s="340" t="str">
        <f t="shared" si="9"/>
        <v>VNS</v>
      </c>
      <c r="C69" s="28" t="str">
        <f t="shared" si="10"/>
        <v>Vetch, Common</v>
      </c>
      <c r="D69" s="29" t="str">
        <f t="shared" si="11"/>
        <v>Legume</v>
      </c>
      <c r="E69" s="259">
        <v>0.97313778336281942</v>
      </c>
      <c r="F69" s="170" t="s">
        <v>341</v>
      </c>
      <c r="G69" s="259">
        <v>2.9962400171960502</v>
      </c>
      <c r="H69" s="170" t="s">
        <v>165</v>
      </c>
      <c r="I69" s="261">
        <v>3.3250000000000002</v>
      </c>
      <c r="J69" s="170" t="s">
        <v>95</v>
      </c>
      <c r="K69" s="261">
        <v>44.616666666667086</v>
      </c>
      <c r="L69" s="170" t="s">
        <v>127</v>
      </c>
      <c r="M69" s="261">
        <v>4.1666666666666705</v>
      </c>
      <c r="N69" s="170" t="s">
        <v>111</v>
      </c>
      <c r="O69" s="261">
        <v>7.8333333333333339</v>
      </c>
      <c r="P69" s="170" t="s">
        <v>358</v>
      </c>
      <c r="Q69" s="261">
        <v>11.999999999999995</v>
      </c>
      <c r="R69" s="170" t="s">
        <v>115</v>
      </c>
      <c r="S69" s="261">
        <v>18.333333333333336</v>
      </c>
      <c r="T69" s="324" t="s">
        <v>123</v>
      </c>
    </row>
    <row r="70" spans="1:20">
      <c r="A70" s="3" t="s">
        <v>272</v>
      </c>
      <c r="B70" s="339" t="str">
        <f t="shared" si="9"/>
        <v xml:space="preserve">AU Merit </v>
      </c>
      <c r="C70" s="164" t="str">
        <f t="shared" si="10"/>
        <v>Vetch, Hairy</v>
      </c>
      <c r="D70" s="165" t="str">
        <f t="shared" si="11"/>
        <v>Legume</v>
      </c>
      <c r="E70" s="258">
        <v>1.8745706774252211</v>
      </c>
      <c r="F70" s="168" t="s">
        <v>165</v>
      </c>
      <c r="G70" s="258">
        <v>2.458453347442914</v>
      </c>
      <c r="H70" s="168" t="s">
        <v>173</v>
      </c>
      <c r="I70" s="260">
        <v>8.4582999999999995</v>
      </c>
      <c r="J70" s="168" t="s">
        <v>116</v>
      </c>
      <c r="K70" s="260">
        <v>84.701666666667009</v>
      </c>
      <c r="L70" s="168" t="s">
        <v>162</v>
      </c>
      <c r="M70" s="260">
        <v>3.5000000000000044</v>
      </c>
      <c r="N70" s="168" t="s">
        <v>96</v>
      </c>
      <c r="O70" s="260">
        <v>7.3333333333333339</v>
      </c>
      <c r="P70" s="168" t="s">
        <v>213</v>
      </c>
      <c r="Q70" s="260">
        <v>12</v>
      </c>
      <c r="R70" s="168" t="s">
        <v>115</v>
      </c>
      <c r="S70" s="260">
        <v>25.666666666666671</v>
      </c>
      <c r="T70" s="323" t="s">
        <v>417</v>
      </c>
    </row>
    <row r="71" spans="1:20">
      <c r="A71" s="3" t="s">
        <v>282</v>
      </c>
      <c r="B71" s="340" t="str">
        <f t="shared" si="9"/>
        <v>Patagonia Inta</v>
      </c>
      <c r="C71" s="28" t="str">
        <f t="shared" si="10"/>
        <v>Vetch, Hairy</v>
      </c>
      <c r="D71" s="29" t="str">
        <f t="shared" si="11"/>
        <v>Legume</v>
      </c>
      <c r="E71" s="259">
        <v>1.4238542303940198</v>
      </c>
      <c r="F71" s="170" t="s">
        <v>356</v>
      </c>
      <c r="G71" s="259">
        <v>2.1921209014699317</v>
      </c>
      <c r="H71" s="170" t="s">
        <v>356</v>
      </c>
      <c r="I71" s="261">
        <v>4.6017000000000001</v>
      </c>
      <c r="J71" s="170" t="s">
        <v>129</v>
      </c>
      <c r="K71" s="261">
        <v>73.356666666667024</v>
      </c>
      <c r="L71" s="170" t="s">
        <v>161</v>
      </c>
      <c r="M71" s="261">
        <v>3.8333333333333384</v>
      </c>
      <c r="N71" s="170" t="s">
        <v>105</v>
      </c>
      <c r="O71" s="261">
        <v>6.1666666666666661</v>
      </c>
      <c r="P71" s="170" t="s">
        <v>117</v>
      </c>
      <c r="Q71" s="261">
        <v>14.666666666666661</v>
      </c>
      <c r="R71" s="170" t="s">
        <v>157</v>
      </c>
      <c r="S71" s="261">
        <v>30.000000000000014</v>
      </c>
      <c r="T71" s="324" t="s">
        <v>107</v>
      </c>
    </row>
    <row r="72" spans="1:20">
      <c r="A72" s="3" t="s">
        <v>281</v>
      </c>
      <c r="B72" s="339" t="str">
        <f t="shared" si="9"/>
        <v>Purple Bounty</v>
      </c>
      <c r="C72" s="164" t="str">
        <f t="shared" si="10"/>
        <v>Vetch, Hairy</v>
      </c>
      <c r="D72" s="165" t="str">
        <f t="shared" si="11"/>
        <v>Legume</v>
      </c>
      <c r="E72" s="258">
        <v>0.9321635609054375</v>
      </c>
      <c r="F72" s="168" t="s">
        <v>182</v>
      </c>
      <c r="G72" s="258">
        <v>1.9257884554969495</v>
      </c>
      <c r="H72" s="168" t="s">
        <v>359</v>
      </c>
      <c r="I72" s="260">
        <v>3.01</v>
      </c>
      <c r="J72" s="168" t="s">
        <v>108</v>
      </c>
      <c r="K72" s="260">
        <v>55.283333333333758</v>
      </c>
      <c r="L72" s="168" t="s">
        <v>214</v>
      </c>
      <c r="M72" s="260">
        <v>3.6666666666666723</v>
      </c>
      <c r="N72" s="168" t="s">
        <v>157</v>
      </c>
      <c r="O72" s="260">
        <v>5.1666666666666679</v>
      </c>
      <c r="P72" s="168" t="s">
        <v>241</v>
      </c>
      <c r="Q72" s="260">
        <v>15.333333333333327</v>
      </c>
      <c r="R72" s="168" t="s">
        <v>106</v>
      </c>
      <c r="S72" s="260">
        <v>31.666666666666671</v>
      </c>
      <c r="T72" s="323" t="s">
        <v>117</v>
      </c>
    </row>
    <row r="73" spans="1:20">
      <c r="A73" s="3" t="s">
        <v>296</v>
      </c>
      <c r="B73" s="340" t="str">
        <f t="shared" si="9"/>
        <v>Villana</v>
      </c>
      <c r="C73" s="28" t="str">
        <f t="shared" si="10"/>
        <v>Vetch, Hairy</v>
      </c>
      <c r="D73" s="29" t="str">
        <f t="shared" si="11"/>
        <v>Legume</v>
      </c>
      <c r="E73" s="259">
        <v>0.60436978124638219</v>
      </c>
      <c r="F73" s="170" t="s">
        <v>350</v>
      </c>
      <c r="G73" s="259">
        <v>1.5979946758378947</v>
      </c>
      <c r="H73" s="170" t="s">
        <v>420</v>
      </c>
      <c r="I73" s="261">
        <v>1.91</v>
      </c>
      <c r="J73" s="170" t="s">
        <v>113</v>
      </c>
      <c r="K73" s="261">
        <v>36.781666666667064</v>
      </c>
      <c r="L73" s="170" t="s">
        <v>379</v>
      </c>
      <c r="M73" s="261">
        <v>3.8333333333333384</v>
      </c>
      <c r="N73" s="170" t="s">
        <v>105</v>
      </c>
      <c r="O73" s="261">
        <v>6</v>
      </c>
      <c r="P73" s="170" t="s">
        <v>192</v>
      </c>
      <c r="Q73" s="261">
        <v>12.666666666666659</v>
      </c>
      <c r="R73" s="170" t="s">
        <v>171</v>
      </c>
      <c r="S73" s="261">
        <v>32.333333333333336</v>
      </c>
      <c r="T73" s="324" t="s">
        <v>213</v>
      </c>
    </row>
    <row r="74" spans="1:20">
      <c r="A74" s="3" t="s">
        <v>289</v>
      </c>
      <c r="B74" s="339" t="str">
        <f t="shared" si="9"/>
        <v>WinterKing</v>
      </c>
      <c r="C74" s="164" t="str">
        <f t="shared" si="10"/>
        <v>Vetch, Hairy</v>
      </c>
      <c r="D74" s="165" t="str">
        <f t="shared" si="11"/>
        <v>Legume</v>
      </c>
      <c r="E74" s="258">
        <v>1.608238231452239</v>
      </c>
      <c r="F74" s="168" t="s">
        <v>164</v>
      </c>
      <c r="G74" s="258">
        <v>1.6287253426809312</v>
      </c>
      <c r="H74" s="168" t="s">
        <v>420</v>
      </c>
      <c r="I74" s="260">
        <v>2.8433000000000002</v>
      </c>
      <c r="J74" s="168" t="s">
        <v>108</v>
      </c>
      <c r="K74" s="260">
        <v>40.519166666667118</v>
      </c>
      <c r="L74" s="168" t="s">
        <v>213</v>
      </c>
      <c r="M74" s="260">
        <v>3.3333333333333384</v>
      </c>
      <c r="N74" s="168" t="s">
        <v>206</v>
      </c>
      <c r="O74" s="260">
        <v>5.3333333333333348</v>
      </c>
      <c r="P74" s="168" t="s">
        <v>136</v>
      </c>
      <c r="Q74" s="260">
        <v>15.333333333333327</v>
      </c>
      <c r="R74" s="168" t="s">
        <v>106</v>
      </c>
      <c r="S74" s="260">
        <v>30.666666666666671</v>
      </c>
      <c r="T74" s="323" t="s">
        <v>107</v>
      </c>
    </row>
    <row r="75" spans="1:20">
      <c r="A75" s="3" t="s">
        <v>300</v>
      </c>
      <c r="B75" s="340" t="str">
        <f t="shared" si="9"/>
        <v>Namoi</v>
      </c>
      <c r="C75" s="28" t="str">
        <f t="shared" si="10"/>
        <v>Vetch, Woolypod</v>
      </c>
      <c r="D75" s="29" t="str">
        <f t="shared" si="11"/>
        <v>Legume</v>
      </c>
      <c r="E75" s="259">
        <v>1.3623928967079471</v>
      </c>
      <c r="F75" s="170" t="s">
        <v>419</v>
      </c>
      <c r="G75" s="259">
        <v>1.782378676896113</v>
      </c>
      <c r="H75" s="170" t="s">
        <v>175</v>
      </c>
      <c r="I75" s="261">
        <v>2.62</v>
      </c>
      <c r="J75" s="170" t="s">
        <v>98</v>
      </c>
      <c r="K75" s="261">
        <v>68.166666666667027</v>
      </c>
      <c r="L75" s="170" t="s">
        <v>165</v>
      </c>
      <c r="M75" s="261">
        <v>4.1666666666666714</v>
      </c>
      <c r="N75" s="170" t="s">
        <v>111</v>
      </c>
      <c r="O75" s="261">
        <v>9</v>
      </c>
      <c r="P75" s="170" t="s">
        <v>174</v>
      </c>
      <c r="Q75" s="261">
        <v>14.999999999999989</v>
      </c>
      <c r="R75" s="170" t="s">
        <v>136</v>
      </c>
      <c r="S75" s="261">
        <v>25.333333333333336</v>
      </c>
      <c r="T75" s="324" t="s">
        <v>417</v>
      </c>
    </row>
    <row r="76" spans="1:20">
      <c r="A76" s="3" t="s">
        <v>286</v>
      </c>
      <c r="B76" s="339" t="str">
        <f t="shared" si="9"/>
        <v>Double OO</v>
      </c>
      <c r="C76" s="164" t="str">
        <f t="shared" si="10"/>
        <v>Winter Pea</v>
      </c>
      <c r="D76" s="165" t="str">
        <f t="shared" si="11"/>
        <v>Legume</v>
      </c>
      <c r="E76" s="258">
        <v>0.97313778336281975</v>
      </c>
      <c r="F76" s="168" t="s">
        <v>341</v>
      </c>
      <c r="G76" s="258">
        <v>1.8028657881248036</v>
      </c>
      <c r="H76" s="168" t="s">
        <v>175</v>
      </c>
      <c r="I76" s="260">
        <v>6.9</v>
      </c>
      <c r="J76" s="168" t="s">
        <v>193</v>
      </c>
      <c r="K76" s="260">
        <v>31.806666666667088</v>
      </c>
      <c r="L76" s="168" t="s">
        <v>384</v>
      </c>
      <c r="M76" s="260">
        <v>3.6666666666666723</v>
      </c>
      <c r="N76" s="168" t="s">
        <v>157</v>
      </c>
      <c r="O76" s="260">
        <v>5.9999999999999991</v>
      </c>
      <c r="P76" s="168" t="s">
        <v>192</v>
      </c>
      <c r="Q76" s="260">
        <v>12.000000000000002</v>
      </c>
      <c r="R76" s="168" t="s">
        <v>115</v>
      </c>
      <c r="S76" s="260">
        <v>36</v>
      </c>
      <c r="T76" s="323" t="s">
        <v>191</v>
      </c>
    </row>
    <row r="77" spans="1:20">
      <c r="A77" s="3" t="s">
        <v>270</v>
      </c>
      <c r="B77" s="340" t="str">
        <f t="shared" si="9"/>
        <v>Survivor</v>
      </c>
      <c r="C77" s="28" t="str">
        <f t="shared" si="10"/>
        <v>Winter Pea</v>
      </c>
      <c r="D77" s="29" t="str">
        <f t="shared" si="11"/>
        <v>Legume</v>
      </c>
      <c r="E77" s="259">
        <v>0.962894227748474</v>
      </c>
      <c r="F77" s="170" t="s">
        <v>228</v>
      </c>
      <c r="G77" s="259">
        <v>2.1409031233982052</v>
      </c>
      <c r="H77" s="170" t="s">
        <v>359</v>
      </c>
      <c r="I77" s="261">
        <v>6.8682999999999996</v>
      </c>
      <c r="J77" s="170" t="s">
        <v>193</v>
      </c>
      <c r="K77" s="261">
        <v>45.145000000000394</v>
      </c>
      <c r="L77" s="170" t="s">
        <v>102</v>
      </c>
      <c r="M77" s="261">
        <v>4.0000000000000053</v>
      </c>
      <c r="N77" s="170" t="s">
        <v>192</v>
      </c>
      <c r="O77" s="261">
        <v>5</v>
      </c>
      <c r="P77" s="170" t="s">
        <v>241</v>
      </c>
      <c r="Q77" s="261">
        <v>13.666666666666664</v>
      </c>
      <c r="R77" s="170" t="s">
        <v>132</v>
      </c>
      <c r="S77" s="261">
        <v>33.666666666666664</v>
      </c>
      <c r="T77" s="324" t="s">
        <v>127</v>
      </c>
    </row>
    <row r="78" spans="1:20">
      <c r="A78" s="3" t="s">
        <v>284</v>
      </c>
      <c r="B78" s="339" t="str">
        <f t="shared" si="9"/>
        <v>VNS (1)</v>
      </c>
      <c r="C78" s="164" t="str">
        <f t="shared" si="10"/>
        <v>Winter Pea</v>
      </c>
      <c r="D78" s="165" t="str">
        <f t="shared" si="11"/>
        <v>Legume</v>
      </c>
      <c r="E78" s="258">
        <v>0.60436978124638252</v>
      </c>
      <c r="F78" s="168" t="s">
        <v>350</v>
      </c>
      <c r="G78" s="258">
        <v>1.8848142330395674</v>
      </c>
      <c r="H78" s="168" t="s">
        <v>342</v>
      </c>
      <c r="I78" s="260">
        <v>6.6266999999999996</v>
      </c>
      <c r="J78" s="168" t="s">
        <v>193</v>
      </c>
      <c r="K78" s="260">
        <v>33.336666666667092</v>
      </c>
      <c r="L78" s="168" t="s">
        <v>107</v>
      </c>
      <c r="M78" s="260">
        <v>3.6666666666666723</v>
      </c>
      <c r="N78" s="168" t="s">
        <v>157</v>
      </c>
      <c r="O78" s="260">
        <v>5.3333333333333348</v>
      </c>
      <c r="P78" s="168" t="s">
        <v>136</v>
      </c>
      <c r="Q78" s="260">
        <v>9.3333333333333286</v>
      </c>
      <c r="R78" s="168" t="s">
        <v>364</v>
      </c>
      <c r="S78" s="260">
        <v>29.333333333333343</v>
      </c>
      <c r="T78" s="323" t="s">
        <v>384</v>
      </c>
    </row>
    <row r="79" spans="1:20">
      <c r="A79" s="3" t="s">
        <v>276</v>
      </c>
      <c r="B79" s="340" t="str">
        <f t="shared" si="9"/>
        <v>VNS (2)</v>
      </c>
      <c r="C79" s="28" t="str">
        <f t="shared" si="10"/>
        <v>Winter Pea</v>
      </c>
      <c r="D79" s="29" t="str">
        <f t="shared" si="11"/>
        <v>Legume</v>
      </c>
      <c r="E79" s="259">
        <v>0.89118933844805581</v>
      </c>
      <c r="F79" s="170" t="s">
        <v>188</v>
      </c>
      <c r="G79" s="259">
        <v>2.069198234097787</v>
      </c>
      <c r="H79" s="170" t="s">
        <v>359</v>
      </c>
      <c r="I79" s="261">
        <v>7.7217000000000002</v>
      </c>
      <c r="J79" s="170" t="s">
        <v>106</v>
      </c>
      <c r="K79" s="261">
        <v>44.161666666667095</v>
      </c>
      <c r="L79" s="170" t="s">
        <v>169</v>
      </c>
      <c r="M79" s="261">
        <v>3.1666666666666723</v>
      </c>
      <c r="N79" s="170" t="s">
        <v>142</v>
      </c>
      <c r="O79" s="261">
        <v>4.8333333333333339</v>
      </c>
      <c r="P79" s="170" t="s">
        <v>241</v>
      </c>
      <c r="Q79" s="261">
        <v>14.999999999999989</v>
      </c>
      <c r="R79" s="170" t="s">
        <v>136</v>
      </c>
      <c r="S79" s="261">
        <v>41.333333333333329</v>
      </c>
      <c r="T79" s="324" t="s">
        <v>214</v>
      </c>
    </row>
    <row r="80" spans="1:20" ht="12.75" customHeight="1">
      <c r="A80" s="3" t="s">
        <v>290</v>
      </c>
      <c r="B80" s="339" t="str">
        <f t="shared" si="9"/>
        <v>Windham</v>
      </c>
      <c r="C80" s="164" t="str">
        <f t="shared" si="10"/>
        <v>Winter Pea</v>
      </c>
      <c r="D80" s="165" t="str">
        <f t="shared" si="11"/>
        <v>Legume</v>
      </c>
      <c r="E80" s="258">
        <v>0.67607467054680082</v>
      </c>
      <c r="F80" s="168" t="s">
        <v>362</v>
      </c>
      <c r="G80" s="258">
        <v>1.7414044544387308</v>
      </c>
      <c r="H80" s="168" t="s">
        <v>178</v>
      </c>
      <c r="I80" s="260">
        <v>9.8467000000000002</v>
      </c>
      <c r="J80" s="168" t="s">
        <v>119</v>
      </c>
      <c r="K80" s="260">
        <v>37.735000000000397</v>
      </c>
      <c r="L80" s="168" t="s">
        <v>379</v>
      </c>
      <c r="M80" s="260">
        <v>3.6666666666666723</v>
      </c>
      <c r="N80" s="168" t="s">
        <v>157</v>
      </c>
      <c r="O80" s="260">
        <v>5.3333333333333348</v>
      </c>
      <c r="P80" s="168" t="s">
        <v>136</v>
      </c>
      <c r="Q80" s="260">
        <v>7.6666666666666643</v>
      </c>
      <c r="R80" s="168" t="s">
        <v>350</v>
      </c>
      <c r="S80" s="260">
        <v>19.666666666666671</v>
      </c>
      <c r="T80" s="323" t="s">
        <v>354</v>
      </c>
    </row>
    <row r="81" spans="1:32">
      <c r="A81" s="3" t="s">
        <v>278</v>
      </c>
      <c r="B81" s="340" t="str">
        <f t="shared" si="9"/>
        <v>WyoWinter (1)</v>
      </c>
      <c r="C81" s="28" t="str">
        <f t="shared" si="10"/>
        <v>Winter Pea</v>
      </c>
      <c r="D81" s="29" t="str">
        <f t="shared" si="11"/>
        <v>Legume</v>
      </c>
      <c r="E81" s="259">
        <v>0.67607467054680082</v>
      </c>
      <c r="F81" s="170" t="s">
        <v>362</v>
      </c>
      <c r="G81" s="259">
        <v>1.9770062335686776</v>
      </c>
      <c r="H81" s="170" t="s">
        <v>359</v>
      </c>
      <c r="I81" s="261">
        <v>4.5833000000000004</v>
      </c>
      <c r="J81" s="170" t="s">
        <v>395</v>
      </c>
      <c r="K81" s="261">
        <v>37.028333333333791</v>
      </c>
      <c r="L81" s="170" t="s">
        <v>379</v>
      </c>
      <c r="M81" s="261">
        <v>3.8333333333333384</v>
      </c>
      <c r="N81" s="170" t="s">
        <v>105</v>
      </c>
      <c r="O81" s="261">
        <v>5.3333333333333348</v>
      </c>
      <c r="P81" s="170" t="s">
        <v>136</v>
      </c>
      <c r="Q81" s="261">
        <v>12.333333333333329</v>
      </c>
      <c r="R81" s="170" t="s">
        <v>206</v>
      </c>
      <c r="S81" s="261">
        <v>29.666666666666668</v>
      </c>
      <c r="T81" s="324" t="s">
        <v>384</v>
      </c>
    </row>
    <row r="82" spans="1:32" ht="12.75" customHeight="1">
      <c r="A82" s="3" t="s">
        <v>279</v>
      </c>
      <c r="B82" s="339" t="str">
        <f t="shared" si="9"/>
        <v>WyoWinter (2)</v>
      </c>
      <c r="C82" s="164" t="str">
        <f t="shared" si="10"/>
        <v>Winter Pea</v>
      </c>
      <c r="D82" s="165" t="str">
        <f t="shared" si="11"/>
        <v>Legume</v>
      </c>
      <c r="E82" s="258">
        <v>0.52242133633161891</v>
      </c>
      <c r="F82" s="168" t="s">
        <v>153</v>
      </c>
      <c r="G82" s="258">
        <v>1.4238542303940211</v>
      </c>
      <c r="H82" s="168" t="s">
        <v>418</v>
      </c>
      <c r="I82" s="260">
        <v>7.38</v>
      </c>
      <c r="J82" s="168" t="s">
        <v>106</v>
      </c>
      <c r="K82" s="260">
        <v>30.845000000000397</v>
      </c>
      <c r="L82" s="168" t="s">
        <v>418</v>
      </c>
      <c r="M82" s="260">
        <v>4.1666666666666714</v>
      </c>
      <c r="N82" s="168" t="s">
        <v>111</v>
      </c>
      <c r="O82" s="260">
        <v>5.0000000000000018</v>
      </c>
      <c r="P82" s="168" t="s">
        <v>241</v>
      </c>
      <c r="Q82" s="260">
        <v>11</v>
      </c>
      <c r="R82" s="168" t="s">
        <v>235</v>
      </c>
      <c r="S82" s="260">
        <v>29.666666666666668</v>
      </c>
      <c r="T82" s="323" t="s">
        <v>384</v>
      </c>
    </row>
    <row r="83" spans="1:32" s="39" customFormat="1">
      <c r="B83" s="388" t="s">
        <v>1</v>
      </c>
      <c r="C83" s="403"/>
      <c r="D83" s="417"/>
      <c r="E83" s="41">
        <f>AVERAGE(E54:E82)</f>
        <v>0.67289563604579639</v>
      </c>
      <c r="F83" s="42"/>
      <c r="G83" s="41">
        <f>AVERAGE(G54:G82)</f>
        <v>1.5165760700066311</v>
      </c>
      <c r="H83" s="42"/>
      <c r="I83" s="43">
        <f>AVERAGE(I54:I82)</f>
        <v>4.2715482758620693</v>
      </c>
      <c r="J83" s="44"/>
      <c r="K83" s="43">
        <f>AVERAGE(K54:K82)</f>
        <v>30.522729885057963</v>
      </c>
      <c r="L83" s="44"/>
      <c r="M83" s="43">
        <f>AVERAGE(M54:M82)</f>
        <v>2.3011494252873632</v>
      </c>
      <c r="N83" s="44"/>
      <c r="O83" s="43">
        <f>AVERAGE(O54:O82)</f>
        <v>3.4022988505747129</v>
      </c>
      <c r="P83" s="44"/>
      <c r="Q83" s="43">
        <f>AVERAGE(Q54:Q82)</f>
        <v>8.5225272542157757</v>
      </c>
      <c r="R83" s="44"/>
      <c r="S83" s="43">
        <f>AVERAGE(S54:S82)</f>
        <v>21.94252873563218</v>
      </c>
      <c r="T83" s="322"/>
      <c r="W83" s="39" t="s">
        <v>3</v>
      </c>
    </row>
    <row r="84" spans="1:32" s="39" customFormat="1">
      <c r="B84" s="389" t="s">
        <v>429</v>
      </c>
      <c r="C84" s="404"/>
      <c r="D84" s="418"/>
      <c r="E84" s="45">
        <f>MIN(E54:E82)</f>
        <v>8.1948444914763399E-2</v>
      </c>
      <c r="F84" s="47"/>
      <c r="G84" s="45">
        <f>MIN(G54:G82)</f>
        <v>9.2192000529109058E-2</v>
      </c>
      <c r="H84" s="47"/>
      <c r="I84" s="46">
        <f>MIN(I54:I82)</f>
        <v>0.12670000000000001</v>
      </c>
      <c r="J84" s="48"/>
      <c r="K84" s="46">
        <f>MIN(K54:K82)</f>
        <v>1.2066666666670223</v>
      </c>
      <c r="L84" s="48"/>
      <c r="M84" s="46">
        <f>MIN(M54:M82)</f>
        <v>0.20000000000000628</v>
      </c>
      <c r="N84" s="48"/>
      <c r="O84" s="46">
        <f>MIN(O54:O82)</f>
        <v>1.0000000000000022</v>
      </c>
      <c r="P84" s="48"/>
      <c r="Q84" s="46">
        <f>MIN(Q54:Q82)</f>
        <v>0.99999999999999645</v>
      </c>
      <c r="R84" s="48"/>
      <c r="S84" s="46">
        <f>MIN(S54:S82)</f>
        <v>6.3333333333333304</v>
      </c>
      <c r="T84" s="180"/>
    </row>
    <row r="85" spans="1:32" s="39" customFormat="1">
      <c r="B85" s="389" t="s">
        <v>430</v>
      </c>
      <c r="C85" s="404"/>
      <c r="D85" s="418"/>
      <c r="E85" s="45">
        <f>MAX(E54:E82)</f>
        <v>1.8745706774252211</v>
      </c>
      <c r="F85" s="47"/>
      <c r="G85" s="45">
        <f>MAX(G54:G82)</f>
        <v>2.9962400171960502</v>
      </c>
      <c r="H85" s="47"/>
      <c r="I85" s="46">
        <f>MAX(I54:I82)</f>
        <v>9.8467000000000002</v>
      </c>
      <c r="J85" s="48"/>
      <c r="K85" s="46">
        <f>MAX(K54:K82)</f>
        <v>84.701666666667009</v>
      </c>
      <c r="L85" s="48"/>
      <c r="M85" s="46">
        <f>MAX(M54:M82)</f>
        <v>4.1666666666666714</v>
      </c>
      <c r="N85" s="48"/>
      <c r="O85" s="46">
        <f>MAX(O54:O82)</f>
        <v>9</v>
      </c>
      <c r="P85" s="48"/>
      <c r="Q85" s="46">
        <f>MAX(Q54:Q82)</f>
        <v>15.333333333333327</v>
      </c>
      <c r="R85" s="48"/>
      <c r="S85" s="46">
        <f>MAX(S54:S82)</f>
        <v>41.333333333333329</v>
      </c>
      <c r="T85" s="180"/>
    </row>
    <row r="86" spans="1:32" s="39" customFormat="1" ht="13.8" thickBot="1">
      <c r="B86" s="390" t="s">
        <v>431</v>
      </c>
      <c r="C86" s="405"/>
      <c r="D86" s="419"/>
      <c r="E86" s="50">
        <f>E85-E84</f>
        <v>1.7926222325104577</v>
      </c>
      <c r="F86" s="51"/>
      <c r="G86" s="50">
        <f t="shared" ref="G86" si="12">G85-G84</f>
        <v>2.9040480166669411</v>
      </c>
      <c r="H86" s="51"/>
      <c r="I86" s="52">
        <f t="shared" ref="I86" si="13">I85-I84</f>
        <v>9.7200000000000006</v>
      </c>
      <c r="J86" s="53"/>
      <c r="K86" s="52">
        <f t="shared" ref="K86" si="14">K85-K84</f>
        <v>83.49499999999999</v>
      </c>
      <c r="L86" s="53"/>
      <c r="M86" s="52">
        <f t="shared" ref="M86" si="15">M85-M84</f>
        <v>3.966666666666665</v>
      </c>
      <c r="N86" s="53"/>
      <c r="O86" s="52">
        <f t="shared" ref="O86" si="16">O85-O84</f>
        <v>7.9999999999999982</v>
      </c>
      <c r="P86" s="53"/>
      <c r="Q86" s="52">
        <f t="shared" ref="Q86" si="17">Q85-Q84</f>
        <v>14.33333333333333</v>
      </c>
      <c r="R86" s="53"/>
      <c r="S86" s="52">
        <f t="shared" ref="S86" si="18">S85-S84</f>
        <v>35</v>
      </c>
      <c r="T86" s="186"/>
    </row>
    <row r="87" spans="1:32" s="248" customFormat="1" ht="45" customHeight="1">
      <c r="B87" s="486" t="s">
        <v>524</v>
      </c>
      <c r="C87" s="486"/>
      <c r="D87" s="486"/>
      <c r="E87" s="486"/>
      <c r="F87" s="486"/>
      <c r="G87" s="486"/>
      <c r="H87" s="486"/>
      <c r="I87" s="486"/>
      <c r="J87" s="486"/>
      <c r="K87" s="486"/>
      <c r="L87" s="486"/>
      <c r="M87" s="486"/>
      <c r="N87" s="486"/>
      <c r="O87" s="486"/>
      <c r="P87" s="486"/>
      <c r="Q87" s="486"/>
      <c r="R87" s="486"/>
      <c r="S87" s="486"/>
      <c r="T87" s="486"/>
      <c r="AF87" s="248" t="s">
        <v>3</v>
      </c>
    </row>
    <row r="88" spans="1:32" s="39" customFormat="1" ht="30" customHeight="1" thickBot="1">
      <c r="B88" s="499" t="s">
        <v>519</v>
      </c>
      <c r="C88" s="499"/>
      <c r="D88" s="499"/>
      <c r="E88" s="499"/>
      <c r="F88" s="499"/>
      <c r="G88" s="499"/>
      <c r="H88" s="499"/>
      <c r="I88" s="499"/>
      <c r="J88" s="499"/>
      <c r="K88" s="499"/>
      <c r="L88" s="499"/>
      <c r="M88" s="499"/>
      <c r="N88" s="499"/>
      <c r="O88" s="499"/>
      <c r="P88" s="499"/>
      <c r="Q88" s="499"/>
      <c r="R88" s="499"/>
      <c r="S88" s="499"/>
      <c r="T88" s="499"/>
    </row>
    <row r="89" spans="1:32" s="163" customFormat="1" ht="28.2" customHeight="1">
      <c r="B89" s="1" t="s">
        <v>21</v>
      </c>
      <c r="C89" s="331"/>
      <c r="D89" s="332"/>
      <c r="E89" s="477" t="s">
        <v>595</v>
      </c>
      <c r="F89" s="478"/>
      <c r="G89" s="478"/>
      <c r="H89" s="478"/>
      <c r="I89" s="477" t="s">
        <v>592</v>
      </c>
      <c r="J89" s="478"/>
      <c r="K89" s="478"/>
      <c r="L89" s="478"/>
      <c r="M89" s="477" t="s">
        <v>593</v>
      </c>
      <c r="N89" s="478"/>
      <c r="O89" s="478"/>
      <c r="P89" s="478"/>
      <c r="Q89" s="478"/>
      <c r="R89" s="478"/>
      <c r="S89" s="478"/>
      <c r="T89" s="479"/>
    </row>
    <row r="90" spans="1:32" s="163" customFormat="1" ht="19.8" customHeight="1" thickBot="1">
      <c r="B90" s="2"/>
      <c r="C90" s="336"/>
      <c r="D90" s="338"/>
      <c r="E90" s="480" t="s">
        <v>269</v>
      </c>
      <c r="F90" s="481"/>
      <c r="G90" s="482" t="s">
        <v>81</v>
      </c>
      <c r="H90" s="481"/>
      <c r="I90" s="483" t="s">
        <v>83</v>
      </c>
      <c r="J90" s="481"/>
      <c r="K90" s="481" t="s">
        <v>84</v>
      </c>
      <c r="L90" s="481"/>
      <c r="M90" s="483" t="s">
        <v>83</v>
      </c>
      <c r="N90" s="481"/>
      <c r="O90" s="481" t="s">
        <v>84</v>
      </c>
      <c r="P90" s="481"/>
      <c r="Q90" s="481" t="s">
        <v>85</v>
      </c>
      <c r="R90" s="481"/>
      <c r="S90" s="481" t="s">
        <v>81</v>
      </c>
      <c r="T90" s="484"/>
    </row>
    <row r="91" spans="1:32" s="49" customFormat="1">
      <c r="B91" s="393" t="s">
        <v>447</v>
      </c>
      <c r="C91" s="408"/>
      <c r="D91" s="408"/>
      <c r="E91" s="122"/>
      <c r="F91" s="116"/>
      <c r="G91" s="122"/>
      <c r="H91" s="116"/>
      <c r="I91" s="123"/>
      <c r="J91" s="117"/>
      <c r="K91" s="123"/>
      <c r="L91" s="117"/>
      <c r="M91" s="123"/>
      <c r="N91" s="117"/>
      <c r="O91" s="123"/>
      <c r="P91" s="117"/>
      <c r="Q91" s="123"/>
      <c r="R91" s="117"/>
      <c r="S91" s="123"/>
      <c r="T91" s="211"/>
    </row>
    <row r="92" spans="1:32" s="49" customFormat="1">
      <c r="B92" s="394" t="s">
        <v>1</v>
      </c>
      <c r="C92" s="409"/>
      <c r="D92" s="420"/>
      <c r="E92" s="101">
        <f>E16</f>
        <v>0.70959903437556793</v>
      </c>
      <c r="F92" s="112"/>
      <c r="G92" s="101">
        <f>G16</f>
        <v>1.654799847881083</v>
      </c>
      <c r="H92" s="112"/>
      <c r="I92" s="103">
        <f>I16</f>
        <v>16.006509090909091</v>
      </c>
      <c r="J92" s="104"/>
      <c r="K92" s="103">
        <f>K16</f>
        <v>30.617878787879196</v>
      </c>
      <c r="L92" s="104"/>
      <c r="M92" s="103">
        <f>M16</f>
        <v>3.7878787878787943</v>
      </c>
      <c r="N92" s="104"/>
      <c r="O92" s="103">
        <f>O16</f>
        <v>7</v>
      </c>
      <c r="P92" s="104"/>
      <c r="Q92" s="103">
        <f>Q16</f>
        <v>27.454545454545435</v>
      </c>
      <c r="R92" s="104"/>
      <c r="S92" s="103">
        <f>S16</f>
        <v>31.484848484848488</v>
      </c>
      <c r="T92" s="326"/>
    </row>
    <row r="93" spans="1:32" s="49" customFormat="1">
      <c r="B93" s="395" t="s">
        <v>429</v>
      </c>
      <c r="C93" s="410"/>
      <c r="D93" s="421"/>
      <c r="E93" s="136">
        <f>E17</f>
        <v>0.29706311281601833</v>
      </c>
      <c r="F93" s="134"/>
      <c r="G93" s="136">
        <f>G17</f>
        <v>0.7068053373898372</v>
      </c>
      <c r="H93" s="134"/>
      <c r="I93" s="131">
        <f>I17</f>
        <v>5.9932999999999996</v>
      </c>
      <c r="J93" s="135"/>
      <c r="K93" s="131">
        <f>K17</f>
        <v>11.046666666667043</v>
      </c>
      <c r="L93" s="135"/>
      <c r="M93" s="131">
        <f>M17</f>
        <v>2.5000000000000058</v>
      </c>
      <c r="N93" s="135"/>
      <c r="O93" s="131">
        <f>O17</f>
        <v>2.0000000000000036</v>
      </c>
      <c r="P93" s="135"/>
      <c r="Q93" s="131">
        <f>Q17</f>
        <v>6.3333333333333304</v>
      </c>
      <c r="R93" s="135"/>
      <c r="S93" s="131">
        <f>S17</f>
        <v>24.000000000000007</v>
      </c>
      <c r="T93" s="232"/>
    </row>
    <row r="94" spans="1:32" s="49" customFormat="1">
      <c r="B94" s="396" t="s">
        <v>430</v>
      </c>
      <c r="C94" s="411"/>
      <c r="D94" s="422"/>
      <c r="E94" s="111">
        <f>E18</f>
        <v>1.1165475619636558</v>
      </c>
      <c r="F94" s="109"/>
      <c r="G94" s="111">
        <f t="shared" ref="G94:G95" si="19">G18</f>
        <v>2.6018631260437517</v>
      </c>
      <c r="H94" s="109"/>
      <c r="I94" s="107">
        <f t="shared" ref="I94:I95" si="20">I18</f>
        <v>30.023299999999999</v>
      </c>
      <c r="J94" s="110"/>
      <c r="K94" s="107">
        <f t="shared" ref="K94:K95" si="21">K18</f>
        <v>49.221666666667062</v>
      </c>
      <c r="L94" s="110"/>
      <c r="M94" s="107">
        <f t="shared" ref="M94:M95" si="22">M18</f>
        <v>5.000000000000008</v>
      </c>
      <c r="N94" s="110"/>
      <c r="O94" s="107">
        <f t="shared" ref="O94:O95" si="23">O18</f>
        <v>10.333333333333334</v>
      </c>
      <c r="P94" s="110"/>
      <c r="Q94" s="107">
        <f t="shared" ref="Q94:Q95" si="24">Q18</f>
        <v>42.666666666666643</v>
      </c>
      <c r="R94" s="110"/>
      <c r="S94" s="107">
        <f t="shared" ref="S94:S95" si="25">S18</f>
        <v>47.666666666666657</v>
      </c>
      <c r="T94" s="207"/>
    </row>
    <row r="95" spans="1:32" s="49" customFormat="1" ht="13.8" thickBot="1">
      <c r="B95" s="395" t="s">
        <v>431</v>
      </c>
      <c r="C95" s="410"/>
      <c r="D95" s="421"/>
      <c r="E95" s="137">
        <f>E19</f>
        <v>0.81948444914763741</v>
      </c>
      <c r="F95" s="134"/>
      <c r="G95" s="137">
        <f t="shared" si="19"/>
        <v>1.8950577886539146</v>
      </c>
      <c r="H95" s="134"/>
      <c r="I95" s="138">
        <f t="shared" si="20"/>
        <v>24.03</v>
      </c>
      <c r="J95" s="135"/>
      <c r="K95" s="138">
        <f t="shared" si="21"/>
        <v>38.175000000000018</v>
      </c>
      <c r="L95" s="135"/>
      <c r="M95" s="138">
        <f t="shared" si="22"/>
        <v>2.5000000000000022</v>
      </c>
      <c r="N95" s="135"/>
      <c r="O95" s="138">
        <f t="shared" si="23"/>
        <v>8.3333333333333304</v>
      </c>
      <c r="P95" s="135"/>
      <c r="Q95" s="138">
        <f t="shared" si="24"/>
        <v>36.333333333333314</v>
      </c>
      <c r="R95" s="135"/>
      <c r="S95" s="138">
        <f t="shared" si="25"/>
        <v>23.66666666666665</v>
      </c>
      <c r="T95" s="232"/>
    </row>
    <row r="96" spans="1:32" s="49" customFormat="1">
      <c r="B96" s="397" t="s">
        <v>448</v>
      </c>
      <c r="C96" s="412"/>
      <c r="D96" s="412"/>
      <c r="E96" s="124"/>
      <c r="F96" s="118"/>
      <c r="G96" s="124"/>
      <c r="H96" s="118"/>
      <c r="I96" s="125"/>
      <c r="J96" s="119"/>
      <c r="K96" s="125"/>
      <c r="L96" s="119"/>
      <c r="M96" s="125"/>
      <c r="N96" s="119"/>
      <c r="O96" s="125"/>
      <c r="P96" s="119"/>
      <c r="Q96" s="125"/>
      <c r="R96" s="119"/>
      <c r="S96" s="125"/>
      <c r="T96" s="214"/>
    </row>
    <row r="97" spans="2:23" s="49" customFormat="1">
      <c r="B97" s="394" t="s">
        <v>1</v>
      </c>
      <c r="C97" s="409"/>
      <c r="D97" s="420"/>
      <c r="E97" s="101">
        <f>E45</f>
        <v>1.0612323616461903</v>
      </c>
      <c r="F97" s="112"/>
      <c r="G97" s="101">
        <f>G45</f>
        <v>2.0497354784305299</v>
      </c>
      <c r="H97" s="112"/>
      <c r="I97" s="103">
        <f>I45</f>
        <v>38.077999999999996</v>
      </c>
      <c r="J97" s="104"/>
      <c r="K97" s="103">
        <f>K45</f>
        <v>30.214583333333774</v>
      </c>
      <c r="L97" s="104"/>
      <c r="M97" s="103">
        <f>M45</f>
        <v>5.9602193996333215</v>
      </c>
      <c r="N97" s="104"/>
      <c r="O97" s="103">
        <f>O45</f>
        <v>7.0583333333333345</v>
      </c>
      <c r="P97" s="104"/>
      <c r="Q97" s="103">
        <f>Q45</f>
        <v>23.583333333333321</v>
      </c>
      <c r="R97" s="104"/>
      <c r="S97" s="103">
        <f>S45</f>
        <v>39.9</v>
      </c>
      <c r="T97" s="326"/>
    </row>
    <row r="98" spans="2:23" s="49" customFormat="1">
      <c r="B98" s="395" t="s">
        <v>429</v>
      </c>
      <c r="C98" s="410"/>
      <c r="D98" s="421"/>
      <c r="E98" s="136">
        <f>E46</f>
        <v>7.1704889300417698E-2</v>
      </c>
      <c r="F98" s="134"/>
      <c r="G98" s="136">
        <f>G46</f>
        <v>0.21511466790125541</v>
      </c>
      <c r="H98" s="134"/>
      <c r="I98" s="131">
        <f t="shared" ref="I98:I100" si="26">I46</f>
        <v>4</v>
      </c>
      <c r="J98" s="135"/>
      <c r="K98" s="131">
        <f t="shared" ref="K98:K100" si="27">K46</f>
        <v>13.163333333333764</v>
      </c>
      <c r="L98" s="135"/>
      <c r="M98" s="131">
        <f t="shared" ref="M98:M100" si="28">M46</f>
        <v>2.3333333333333384</v>
      </c>
      <c r="N98" s="135"/>
      <c r="O98" s="131">
        <f t="shared" ref="O98:O100" si="29">O46</f>
        <v>1.0000000000000013</v>
      </c>
      <c r="P98" s="135"/>
      <c r="Q98" s="131">
        <f t="shared" ref="Q98:Q100" si="30">Q46</f>
        <v>2.3333333333333366</v>
      </c>
      <c r="R98" s="135"/>
      <c r="S98" s="131">
        <f t="shared" ref="S98:S100" si="31">S46</f>
        <v>9.6666666666666643</v>
      </c>
      <c r="T98" s="232"/>
    </row>
    <row r="99" spans="2:23" s="49" customFormat="1">
      <c r="B99" s="396" t="s">
        <v>430</v>
      </c>
      <c r="C99" s="411"/>
      <c r="D99" s="422"/>
      <c r="E99" s="111">
        <f>E47</f>
        <v>2.0999289009408217</v>
      </c>
      <c r="F99" s="109"/>
      <c r="G99" s="111">
        <f>G47</f>
        <v>3.9232818002943177</v>
      </c>
      <c r="H99" s="109"/>
      <c r="I99" s="107">
        <f t="shared" si="26"/>
        <v>61.021700000000003</v>
      </c>
      <c r="J99" s="110"/>
      <c r="K99" s="107">
        <f t="shared" si="27"/>
        <v>40.561666666667115</v>
      </c>
      <c r="L99" s="110"/>
      <c r="M99" s="107">
        <f t="shared" si="28"/>
        <v>7.5000000000000044</v>
      </c>
      <c r="N99" s="110"/>
      <c r="O99" s="107">
        <f t="shared" si="29"/>
        <v>16.333333333333336</v>
      </c>
      <c r="P99" s="110"/>
      <c r="Q99" s="107">
        <f t="shared" si="30"/>
        <v>48.999999999999993</v>
      </c>
      <c r="R99" s="110"/>
      <c r="S99" s="107">
        <f t="shared" si="31"/>
        <v>64</v>
      </c>
      <c r="T99" s="207"/>
    </row>
    <row r="100" spans="2:23" s="39" customFormat="1" ht="13.8" thickBot="1">
      <c r="B100" s="395" t="s">
        <v>431</v>
      </c>
      <c r="C100" s="410"/>
      <c r="D100" s="421"/>
      <c r="E100" s="137">
        <f>E48</f>
        <v>2.028224011640404</v>
      </c>
      <c r="F100" s="134"/>
      <c r="G100" s="137">
        <f>G48</f>
        <v>3.7081671323930623</v>
      </c>
      <c r="H100" s="134"/>
      <c r="I100" s="138">
        <f t="shared" si="26"/>
        <v>57.021700000000003</v>
      </c>
      <c r="J100" s="135"/>
      <c r="K100" s="138">
        <f t="shared" si="27"/>
        <v>27.398333333333351</v>
      </c>
      <c r="L100" s="135"/>
      <c r="M100" s="138">
        <f t="shared" si="28"/>
        <v>5.1666666666666661</v>
      </c>
      <c r="N100" s="135"/>
      <c r="O100" s="138">
        <f t="shared" si="29"/>
        <v>15.333333333333334</v>
      </c>
      <c r="P100" s="135"/>
      <c r="Q100" s="138">
        <f t="shared" si="30"/>
        <v>46.666666666666657</v>
      </c>
      <c r="R100" s="135"/>
      <c r="S100" s="138">
        <f t="shared" si="31"/>
        <v>54.333333333333336</v>
      </c>
      <c r="T100" s="232"/>
    </row>
    <row r="101" spans="2:23" s="39" customFormat="1">
      <c r="B101" s="398" t="s">
        <v>449</v>
      </c>
      <c r="C101" s="413"/>
      <c r="D101" s="413"/>
      <c r="E101" s="126"/>
      <c r="F101" s="120"/>
      <c r="G101" s="126"/>
      <c r="H101" s="120"/>
      <c r="I101" s="127"/>
      <c r="J101" s="121"/>
      <c r="K101" s="127"/>
      <c r="L101" s="121"/>
      <c r="M101" s="127"/>
      <c r="N101" s="121"/>
      <c r="O101" s="127"/>
      <c r="P101" s="121"/>
      <c r="Q101" s="127"/>
      <c r="R101" s="121"/>
      <c r="S101" s="127"/>
      <c r="T101" s="217"/>
    </row>
    <row r="102" spans="2:23" s="39" customFormat="1">
      <c r="B102" s="394" t="s">
        <v>1</v>
      </c>
      <c r="C102" s="409"/>
      <c r="D102" s="420"/>
      <c r="E102" s="101">
        <f>E83</f>
        <v>0.67289563604579639</v>
      </c>
      <c r="F102" s="112"/>
      <c r="G102" s="101">
        <f>G83</f>
        <v>1.5165760700066311</v>
      </c>
      <c r="H102" s="112"/>
      <c r="I102" s="103">
        <f>I83</f>
        <v>4.2715482758620693</v>
      </c>
      <c r="J102" s="104"/>
      <c r="K102" s="103">
        <f>K83</f>
        <v>30.522729885057963</v>
      </c>
      <c r="L102" s="104"/>
      <c r="M102" s="103">
        <f>M83</f>
        <v>2.3011494252873632</v>
      </c>
      <c r="N102" s="104"/>
      <c r="O102" s="103">
        <f>O83</f>
        <v>3.4022988505747129</v>
      </c>
      <c r="P102" s="104"/>
      <c r="Q102" s="103">
        <f>Q83</f>
        <v>8.5225272542157757</v>
      </c>
      <c r="R102" s="104"/>
      <c r="S102" s="103">
        <f>S83</f>
        <v>21.94252873563218</v>
      </c>
      <c r="T102" s="326"/>
      <c r="W102" s="39" t="s">
        <v>3</v>
      </c>
    </row>
    <row r="103" spans="2:23" s="39" customFormat="1">
      <c r="B103" s="395" t="s">
        <v>429</v>
      </c>
      <c r="C103" s="410"/>
      <c r="D103" s="421"/>
      <c r="E103" s="136">
        <f t="shared" ref="E103:G105" si="32">E84</f>
        <v>8.1948444914763399E-2</v>
      </c>
      <c r="F103" s="134"/>
      <c r="G103" s="136">
        <f t="shared" si="32"/>
        <v>9.2192000529109058E-2</v>
      </c>
      <c r="H103" s="134"/>
      <c r="I103" s="131">
        <f t="shared" ref="I103:I105" si="33">I84</f>
        <v>0.12670000000000001</v>
      </c>
      <c r="J103" s="135"/>
      <c r="K103" s="131">
        <f t="shared" ref="K103:K105" si="34">K84</f>
        <v>1.2066666666670223</v>
      </c>
      <c r="L103" s="135"/>
      <c r="M103" s="131">
        <f t="shared" ref="M103:M105" si="35">M84</f>
        <v>0.20000000000000628</v>
      </c>
      <c r="N103" s="135"/>
      <c r="O103" s="131">
        <f t="shared" ref="O103:O105" si="36">O84</f>
        <v>1.0000000000000022</v>
      </c>
      <c r="P103" s="135"/>
      <c r="Q103" s="131">
        <f t="shared" ref="Q103:Q105" si="37">Q84</f>
        <v>0.99999999999999645</v>
      </c>
      <c r="R103" s="135"/>
      <c r="S103" s="131">
        <f t="shared" ref="S103:S105" si="38">S84</f>
        <v>6.3333333333333304</v>
      </c>
      <c r="T103" s="232"/>
    </row>
    <row r="104" spans="2:23" s="39" customFormat="1">
      <c r="B104" s="396" t="s">
        <v>430</v>
      </c>
      <c r="C104" s="411"/>
      <c r="D104" s="422"/>
      <c r="E104" s="111">
        <f t="shared" si="32"/>
        <v>1.8745706774252211</v>
      </c>
      <c r="F104" s="109"/>
      <c r="G104" s="111">
        <f t="shared" si="32"/>
        <v>2.9962400171960502</v>
      </c>
      <c r="H104" s="109"/>
      <c r="I104" s="107">
        <f t="shared" si="33"/>
        <v>9.8467000000000002</v>
      </c>
      <c r="J104" s="110"/>
      <c r="K104" s="107">
        <f t="shared" si="34"/>
        <v>84.701666666667009</v>
      </c>
      <c r="L104" s="110"/>
      <c r="M104" s="107">
        <f t="shared" si="35"/>
        <v>4.1666666666666714</v>
      </c>
      <c r="N104" s="110"/>
      <c r="O104" s="107">
        <f t="shared" si="36"/>
        <v>9</v>
      </c>
      <c r="P104" s="110"/>
      <c r="Q104" s="107">
        <f t="shared" si="37"/>
        <v>15.333333333333327</v>
      </c>
      <c r="R104" s="110"/>
      <c r="S104" s="107">
        <f t="shared" si="38"/>
        <v>41.333333333333329</v>
      </c>
      <c r="T104" s="207"/>
    </row>
    <row r="105" spans="2:23" s="39" customFormat="1" ht="13.8" thickBot="1">
      <c r="B105" s="399" t="s">
        <v>431</v>
      </c>
      <c r="C105" s="414"/>
      <c r="D105" s="423"/>
      <c r="E105" s="137">
        <f t="shared" si="32"/>
        <v>1.7926222325104577</v>
      </c>
      <c r="F105" s="139"/>
      <c r="G105" s="137">
        <f t="shared" si="32"/>
        <v>2.9040480166669411</v>
      </c>
      <c r="H105" s="139"/>
      <c r="I105" s="138">
        <f t="shared" si="33"/>
        <v>9.7200000000000006</v>
      </c>
      <c r="J105" s="140"/>
      <c r="K105" s="138">
        <f t="shared" si="34"/>
        <v>83.49499999999999</v>
      </c>
      <c r="L105" s="140"/>
      <c r="M105" s="138">
        <f t="shared" si="35"/>
        <v>3.966666666666665</v>
      </c>
      <c r="N105" s="140"/>
      <c r="O105" s="138">
        <f t="shared" si="36"/>
        <v>7.9999999999999982</v>
      </c>
      <c r="P105" s="140"/>
      <c r="Q105" s="138">
        <f t="shared" si="37"/>
        <v>14.33333333333333</v>
      </c>
      <c r="R105" s="140"/>
      <c r="S105" s="138">
        <f t="shared" si="38"/>
        <v>35</v>
      </c>
      <c r="T105" s="238"/>
    </row>
    <row r="106" spans="2:23" s="39" customFormat="1" ht="12.75" customHeight="1">
      <c r="B106" s="400" t="s">
        <v>446</v>
      </c>
      <c r="C106" s="415"/>
      <c r="D106" s="415"/>
      <c r="E106" s="141"/>
      <c r="F106" s="142"/>
      <c r="G106" s="141"/>
      <c r="H106" s="142"/>
      <c r="I106" s="141"/>
      <c r="J106" s="142"/>
      <c r="K106" s="141"/>
      <c r="L106" s="142"/>
      <c r="M106" s="141"/>
      <c r="N106" s="142"/>
      <c r="O106" s="141"/>
      <c r="P106" s="142"/>
      <c r="Q106" s="141"/>
      <c r="R106" s="142"/>
      <c r="S106" s="141"/>
      <c r="T106" s="241"/>
    </row>
    <row r="107" spans="2:23" s="39" customFormat="1" ht="12.75" customHeight="1">
      <c r="B107" s="394" t="s">
        <v>1</v>
      </c>
      <c r="C107" s="409"/>
      <c r="D107" s="420"/>
      <c r="E107" s="101">
        <f>AVERAGE(E5:E15,E25:E44,E54:E82)</f>
        <v>0.80907016760638595</v>
      </c>
      <c r="F107" s="102"/>
      <c r="G107" s="101">
        <f>AVERAGE(G5:G15,G25:G44,G54:G82)</f>
        <v>1.7196368987582469</v>
      </c>
      <c r="H107" s="102"/>
      <c r="I107" s="103">
        <f>AVERAGE(I5:I15,I25:I44,I54:I82)</f>
        <v>17.69177500000001</v>
      </c>
      <c r="J107" s="104"/>
      <c r="K107" s="103">
        <f>AVERAGE(K5:K15,K25:K44,K54:K82)</f>
        <v>30.43745833333379</v>
      </c>
      <c r="L107" s="104"/>
      <c r="M107" s="103">
        <f>AVERAGE(M5:M15,M25:M44,M54:M82)</f>
        <v>3.7934064665444454</v>
      </c>
      <c r="N107" s="104"/>
      <c r="O107" s="103">
        <f>AVERAGE(O5:O15,O25:O44,O54:O82)</f>
        <v>5.280555555555555</v>
      </c>
      <c r="P107" s="104"/>
      <c r="Q107" s="103">
        <f>AVERAGE(Q5:Q15,Q25:Q44,Q54:Q82)</f>
        <v>17.013665950648736</v>
      </c>
      <c r="R107" s="104"/>
      <c r="S107" s="103">
        <f>AVERAGE(S5:S15,S25:S44,S54:S82)</f>
        <v>29.677777777777788</v>
      </c>
      <c r="T107" s="326"/>
    </row>
    <row r="108" spans="2:23" s="39" customFormat="1" ht="12.75" customHeight="1">
      <c r="B108" s="395" t="s">
        <v>2</v>
      </c>
      <c r="C108" s="410"/>
      <c r="D108" s="421"/>
      <c r="E108" s="128">
        <v>0.1</v>
      </c>
      <c r="F108" s="129"/>
      <c r="G108" s="128">
        <v>0.3</v>
      </c>
      <c r="H108" s="129"/>
      <c r="I108" s="130">
        <v>2</v>
      </c>
      <c r="J108" s="130"/>
      <c r="K108" s="131">
        <v>5</v>
      </c>
      <c r="L108" s="130"/>
      <c r="M108" s="132">
        <v>0.3</v>
      </c>
      <c r="N108" s="133"/>
      <c r="O108" s="132">
        <v>0.7</v>
      </c>
      <c r="P108" s="133"/>
      <c r="Q108" s="130">
        <v>2</v>
      </c>
      <c r="R108" s="130"/>
      <c r="S108" s="131">
        <v>3</v>
      </c>
      <c r="T108" s="227"/>
    </row>
    <row r="109" spans="2:23" s="39" customFormat="1" ht="12.75" customHeight="1">
      <c r="B109" s="396" t="s">
        <v>429</v>
      </c>
      <c r="C109" s="411"/>
      <c r="D109" s="422"/>
      <c r="E109" s="105">
        <f>MIN(E5:E15,E25:E44,E54:E82)</f>
        <v>7.1704889300417698E-2</v>
      </c>
      <c r="F109" s="109"/>
      <c r="G109" s="105">
        <f>MIN(G5:G15,G25:G44,G54:G82)</f>
        <v>9.2192000529109058E-2</v>
      </c>
      <c r="H109" s="109"/>
      <c r="I109" s="108">
        <f>MIN(I5:I15,I25:I44,I54:I82)</f>
        <v>0.12670000000000001</v>
      </c>
      <c r="J109" s="110"/>
      <c r="K109" s="108">
        <f>MIN(K5:K15,K25:K44,K54:K82)</f>
        <v>1.2066666666670223</v>
      </c>
      <c r="L109" s="110"/>
      <c r="M109" s="108">
        <f>MIN(M5:M15,M25:M44,M54:M82)</f>
        <v>0.20000000000000628</v>
      </c>
      <c r="N109" s="110"/>
      <c r="O109" s="108">
        <f>MIN(O5:O15,O25:O44,O54:O82)</f>
        <v>1.0000000000000013</v>
      </c>
      <c r="P109" s="110"/>
      <c r="Q109" s="108">
        <f>MIN(Q5:Q15,Q25:Q44,Q54:Q82)</f>
        <v>0.99999999999999645</v>
      </c>
      <c r="R109" s="110"/>
      <c r="S109" s="108">
        <f>MIN(S5:S15,S25:S44,S54:S82)</f>
        <v>6.3333333333333304</v>
      </c>
      <c r="T109" s="207"/>
    </row>
    <row r="110" spans="2:23" s="39" customFormat="1" ht="12.75" customHeight="1">
      <c r="B110" s="395" t="s">
        <v>430</v>
      </c>
      <c r="C110" s="410"/>
      <c r="D110" s="421"/>
      <c r="E110" s="128">
        <f>MAX(E5:E15,E25:E44,E54:E82)</f>
        <v>2.0999289009408217</v>
      </c>
      <c r="F110" s="134"/>
      <c r="G110" s="128">
        <f>MAX(G5:G15,G25:G44,G54:G82)</f>
        <v>3.9232818002943177</v>
      </c>
      <c r="H110" s="134"/>
      <c r="I110" s="132">
        <f>MAX(I5:I15,I25:I44,I54:I82)</f>
        <v>61.021700000000003</v>
      </c>
      <c r="J110" s="135"/>
      <c r="K110" s="132">
        <f>MAX(K5:K15,K25:K44,K54:K82)</f>
        <v>84.701666666667009</v>
      </c>
      <c r="L110" s="135"/>
      <c r="M110" s="132">
        <f>MAX(M5:M15,M25:M44,M54:M82)</f>
        <v>7.5000000000000044</v>
      </c>
      <c r="N110" s="135"/>
      <c r="O110" s="132">
        <f>MAX(O5:O15,O25:O44,O54:O82)</f>
        <v>16.333333333333336</v>
      </c>
      <c r="P110" s="135"/>
      <c r="Q110" s="132">
        <f>MAX(Q5:Q15,Q25:Q44,Q54:Q82)</f>
        <v>48.999999999999993</v>
      </c>
      <c r="R110" s="135"/>
      <c r="S110" s="132">
        <f>MAX(S5:S15,S25:S44,S54:S82)</f>
        <v>64</v>
      </c>
      <c r="T110" s="232"/>
    </row>
    <row r="111" spans="2:23" s="39" customFormat="1" ht="12.75" customHeight="1" thickBot="1">
      <c r="B111" s="396" t="s">
        <v>431</v>
      </c>
      <c r="C111" s="411"/>
      <c r="D111" s="422"/>
      <c r="E111" s="105">
        <f>E110-E109</f>
        <v>2.028224011640404</v>
      </c>
      <c r="F111" s="109"/>
      <c r="G111" s="105">
        <f>G110-G109</f>
        <v>3.8310897997652087</v>
      </c>
      <c r="H111" s="109"/>
      <c r="I111" s="108">
        <f>I110-I109</f>
        <v>60.895000000000003</v>
      </c>
      <c r="J111" s="106"/>
      <c r="K111" s="108">
        <f>K110-K109</f>
        <v>83.49499999999999</v>
      </c>
      <c r="L111" s="106"/>
      <c r="M111" s="108">
        <f>M110-M109</f>
        <v>7.299999999999998</v>
      </c>
      <c r="N111" s="110"/>
      <c r="O111" s="108">
        <f>O110-O109</f>
        <v>15.333333333333334</v>
      </c>
      <c r="P111" s="110"/>
      <c r="Q111" s="108">
        <f>Q110-Q109</f>
        <v>48</v>
      </c>
      <c r="R111" s="106"/>
      <c r="S111" s="108">
        <f>S110-S109</f>
        <v>57.666666666666671</v>
      </c>
      <c r="T111" s="106"/>
    </row>
    <row r="112" spans="2:23" s="39" customFormat="1">
      <c r="B112" s="401" t="s">
        <v>89</v>
      </c>
      <c r="C112" s="416"/>
      <c r="D112" s="416"/>
      <c r="E112" s="143"/>
      <c r="F112" s="143"/>
      <c r="G112" s="143"/>
      <c r="H112" s="143"/>
      <c r="I112" s="144"/>
      <c r="J112" s="144"/>
      <c r="K112" s="144"/>
      <c r="L112" s="144"/>
      <c r="M112" s="144"/>
      <c r="N112" s="144"/>
      <c r="O112" s="144"/>
      <c r="P112" s="144"/>
      <c r="Q112" s="144"/>
      <c r="R112" s="144"/>
      <c r="S112" s="144"/>
      <c r="T112" s="144"/>
    </row>
    <row r="113" spans="2:20" s="39" customFormat="1">
      <c r="B113" s="389" t="s">
        <v>90</v>
      </c>
      <c r="C113" s="404"/>
      <c r="D113" s="418"/>
      <c r="E113" s="497" t="s">
        <v>91</v>
      </c>
      <c r="F113" s="497"/>
      <c r="G113" s="497" t="s">
        <v>91</v>
      </c>
      <c r="H113" s="497"/>
      <c r="I113" s="497" t="s">
        <v>91</v>
      </c>
      <c r="J113" s="497"/>
      <c r="K113" s="498" t="s">
        <v>91</v>
      </c>
      <c r="L113" s="498"/>
      <c r="M113" s="497" t="s">
        <v>91</v>
      </c>
      <c r="N113" s="497"/>
      <c r="O113" s="498" t="s">
        <v>91</v>
      </c>
      <c r="P113" s="498"/>
      <c r="Q113" s="498" t="s">
        <v>91</v>
      </c>
      <c r="R113" s="498"/>
      <c r="S113" s="498" t="s">
        <v>91</v>
      </c>
      <c r="T113" s="498"/>
    </row>
    <row r="114" spans="2:20" s="39" customFormat="1">
      <c r="B114" s="389" t="s">
        <v>92</v>
      </c>
      <c r="C114" s="404"/>
      <c r="D114" s="418"/>
      <c r="E114" s="496" t="s">
        <v>91</v>
      </c>
      <c r="F114" s="496"/>
      <c r="G114" s="496" t="s">
        <v>91</v>
      </c>
      <c r="H114" s="496"/>
      <c r="I114" s="496" t="s">
        <v>91</v>
      </c>
      <c r="J114" s="496"/>
      <c r="K114" s="495" t="s">
        <v>91</v>
      </c>
      <c r="L114" s="495"/>
      <c r="M114" s="496" t="s">
        <v>91</v>
      </c>
      <c r="N114" s="496"/>
      <c r="O114" s="495" t="s">
        <v>91</v>
      </c>
      <c r="P114" s="495"/>
      <c r="Q114" s="495" t="s">
        <v>91</v>
      </c>
      <c r="R114" s="495"/>
      <c r="S114" s="495" t="s">
        <v>91</v>
      </c>
      <c r="T114" s="495"/>
    </row>
    <row r="115" spans="2:20" s="39" customFormat="1" ht="13.8" thickBot="1">
      <c r="B115" s="390" t="s">
        <v>93</v>
      </c>
      <c r="C115" s="405"/>
      <c r="D115" s="419"/>
      <c r="E115" s="494" t="s">
        <v>91</v>
      </c>
      <c r="F115" s="494"/>
      <c r="G115" s="494" t="s">
        <v>91</v>
      </c>
      <c r="H115" s="494"/>
      <c r="I115" s="494" t="s">
        <v>91</v>
      </c>
      <c r="J115" s="494"/>
      <c r="K115" s="494" t="s">
        <v>91</v>
      </c>
      <c r="L115" s="494"/>
      <c r="M115" s="494" t="s">
        <v>91</v>
      </c>
      <c r="N115" s="494"/>
      <c r="O115" s="494" t="s">
        <v>91</v>
      </c>
      <c r="P115" s="494"/>
      <c r="Q115" s="494" t="s">
        <v>91</v>
      </c>
      <c r="R115" s="494"/>
      <c r="S115" s="494" t="s">
        <v>91</v>
      </c>
      <c r="T115" s="494"/>
    </row>
    <row r="116" spans="2:20" s="6" customFormat="1" ht="15.6">
      <c r="B116" s="250"/>
      <c r="C116" s="249"/>
      <c r="D116" s="249"/>
      <c r="E116" s="250"/>
      <c r="F116" s="250"/>
      <c r="G116" s="250"/>
      <c r="H116" s="7"/>
      <c r="I116" s="11"/>
      <c r="J116" s="11"/>
      <c r="K116" s="11"/>
      <c r="L116" s="11"/>
      <c r="M116" s="11"/>
      <c r="N116" s="11"/>
      <c r="O116" s="11"/>
      <c r="P116" s="11"/>
      <c r="Q116" s="11"/>
      <c r="R116" s="11"/>
      <c r="S116" s="11"/>
      <c r="T116" s="38"/>
    </row>
    <row r="117" spans="2:20" s="6" customFormat="1">
      <c r="B117" s="250"/>
      <c r="C117" s="64"/>
      <c r="D117" s="64"/>
      <c r="E117" s="156"/>
      <c r="F117" s="156"/>
      <c r="G117" s="156"/>
      <c r="H117" s="7"/>
      <c r="I117" s="9"/>
      <c r="J117" s="9"/>
      <c r="K117" s="9"/>
      <c r="L117" s="9"/>
      <c r="M117" s="9"/>
      <c r="N117" s="9"/>
      <c r="O117" s="9"/>
      <c r="P117" s="9"/>
      <c r="Q117" s="9"/>
      <c r="R117" s="9"/>
      <c r="S117" s="9"/>
      <c r="T117" s="25"/>
    </row>
    <row r="118" spans="2:20" s="6" customFormat="1">
      <c r="B118" s="250"/>
      <c r="C118" s="249"/>
      <c r="D118" s="249"/>
      <c r="E118" s="156"/>
      <c r="F118" s="156"/>
      <c r="G118" s="156"/>
      <c r="H118" s="7"/>
      <c r="I118" s="5"/>
      <c r="J118" s="5"/>
      <c r="K118" s="5"/>
      <c r="L118" s="5"/>
      <c r="M118" s="5"/>
      <c r="N118" s="5"/>
      <c r="O118" s="5"/>
      <c r="P118" s="5"/>
      <c r="Q118" s="5"/>
      <c r="R118" s="5"/>
      <c r="S118" s="5"/>
      <c r="T118" s="24"/>
    </row>
    <row r="119" spans="2:20" s="6" customFormat="1">
      <c r="B119" s="250"/>
      <c r="C119" s="249"/>
      <c r="D119" s="249"/>
      <c r="E119" s="156"/>
      <c r="F119" s="156"/>
      <c r="G119" s="156"/>
      <c r="H119" s="7"/>
      <c r="I119" s="5"/>
      <c r="J119" s="5"/>
      <c r="K119" s="5"/>
      <c r="L119" s="5"/>
      <c r="M119" s="5"/>
      <c r="N119" s="5"/>
      <c r="O119" s="5"/>
      <c r="P119" s="5"/>
      <c r="Q119" s="5"/>
      <c r="R119" s="5"/>
      <c r="S119" s="5"/>
      <c r="T119" s="24"/>
    </row>
    <row r="120" spans="2:20" s="6" customFormat="1">
      <c r="B120" s="250"/>
      <c r="C120" s="249"/>
      <c r="D120" s="249"/>
      <c r="E120" s="156"/>
      <c r="F120" s="156"/>
      <c r="G120" s="156"/>
      <c r="H120" s="7"/>
      <c r="I120" s="5"/>
      <c r="J120" s="5"/>
      <c r="K120" s="5"/>
      <c r="L120" s="5"/>
      <c r="M120" s="5"/>
      <c r="N120" s="5"/>
      <c r="O120" s="5"/>
      <c r="P120" s="5"/>
      <c r="Q120" s="5"/>
      <c r="R120" s="5"/>
      <c r="S120" s="5"/>
      <c r="T120" s="24"/>
    </row>
    <row r="121" spans="2:20" s="6" customFormat="1">
      <c r="B121" s="250"/>
      <c r="C121" s="64"/>
      <c r="D121" s="64"/>
      <c r="E121" s="156"/>
      <c r="F121" s="156"/>
      <c r="G121" s="156"/>
      <c r="H121" s="7"/>
      <c r="I121" s="5"/>
      <c r="J121" s="5"/>
      <c r="K121" s="5"/>
      <c r="L121" s="5"/>
      <c r="M121" s="5"/>
      <c r="N121" s="5"/>
      <c r="O121" s="5"/>
      <c r="P121" s="5"/>
      <c r="Q121" s="5"/>
      <c r="R121" s="5"/>
      <c r="S121" s="5"/>
      <c r="T121" s="24"/>
    </row>
    <row r="122" spans="2:20" s="6" customFormat="1">
      <c r="B122" s="250"/>
      <c r="C122" s="249"/>
      <c r="D122" s="249"/>
      <c r="E122" s="156"/>
      <c r="F122" s="156"/>
      <c r="G122" s="156"/>
      <c r="H122" s="7"/>
      <c r="I122" s="5"/>
      <c r="J122" s="5"/>
      <c r="K122" s="5"/>
      <c r="L122" s="5"/>
      <c r="M122" s="5"/>
      <c r="N122" s="5"/>
      <c r="O122" s="5"/>
      <c r="P122" s="5"/>
      <c r="Q122" s="5"/>
      <c r="R122" s="5"/>
      <c r="S122" s="5"/>
      <c r="T122" s="24"/>
    </row>
    <row r="123" spans="2:20" s="6" customFormat="1">
      <c r="B123" s="157"/>
      <c r="C123" s="64"/>
      <c r="D123" s="64"/>
      <c r="E123" s="157"/>
      <c r="F123" s="157"/>
      <c r="G123" s="157"/>
      <c r="H123" s="8"/>
      <c r="I123" s="9"/>
      <c r="J123" s="9"/>
      <c r="K123" s="9"/>
      <c r="L123" s="9"/>
      <c r="M123" s="9"/>
      <c r="N123" s="9"/>
      <c r="O123" s="9"/>
      <c r="P123" s="9"/>
      <c r="Q123" s="9"/>
      <c r="R123" s="9"/>
      <c r="S123" s="9"/>
      <c r="T123" s="25"/>
    </row>
    <row r="124" spans="2:20">
      <c r="B124" s="250"/>
      <c r="C124" s="64"/>
      <c r="D124" s="64"/>
      <c r="E124" s="156"/>
      <c r="F124" s="156"/>
      <c r="G124" s="156"/>
      <c r="H124" s="7"/>
    </row>
    <row r="125" spans="2:20" ht="15.6">
      <c r="B125" s="309"/>
      <c r="C125" s="249"/>
      <c r="D125" s="249"/>
      <c r="E125" s="38"/>
      <c r="F125" s="38"/>
      <c r="G125" s="38"/>
      <c r="H125" s="11"/>
      <c r="I125" s="12"/>
      <c r="J125" s="12"/>
      <c r="K125" s="12"/>
      <c r="L125" s="12"/>
      <c r="M125" s="12"/>
      <c r="N125" s="12"/>
      <c r="O125" s="12"/>
      <c r="P125" s="12"/>
      <c r="Q125" s="12"/>
      <c r="R125" s="12"/>
      <c r="S125" s="12"/>
      <c r="T125" s="26"/>
    </row>
    <row r="126" spans="2:20">
      <c r="C126" s="64"/>
      <c r="D126" s="64"/>
      <c r="E126" s="158"/>
      <c r="F126" s="158"/>
      <c r="G126" s="158"/>
    </row>
    <row r="127" spans="2:20">
      <c r="C127" s="252"/>
      <c r="D127" s="252"/>
      <c r="E127" s="158"/>
      <c r="F127" s="158"/>
      <c r="G127" s="158"/>
    </row>
    <row r="128" spans="2:20">
      <c r="C128" s="252"/>
      <c r="D128" s="252"/>
      <c r="E128" s="158"/>
      <c r="F128" s="158"/>
      <c r="G128" s="158"/>
    </row>
    <row r="129" spans="3:7">
      <c r="C129" s="252"/>
      <c r="D129" s="252"/>
      <c r="E129" s="158"/>
      <c r="F129" s="158"/>
      <c r="G129" s="158"/>
    </row>
    <row r="130" spans="3:7">
      <c r="C130" s="252"/>
      <c r="D130" s="252"/>
      <c r="E130" s="158"/>
      <c r="F130" s="158"/>
      <c r="G130" s="158"/>
    </row>
    <row r="131" spans="3:7">
      <c r="C131" s="252"/>
      <c r="D131" s="252"/>
      <c r="E131" s="158"/>
      <c r="F131" s="158"/>
      <c r="G131" s="158"/>
    </row>
    <row r="132" spans="3:7">
      <c r="C132" s="252"/>
      <c r="D132" s="252"/>
      <c r="E132" s="158"/>
      <c r="F132" s="158"/>
      <c r="G132" s="158"/>
    </row>
    <row r="133" spans="3:7">
      <c r="C133" s="252"/>
      <c r="D133" s="252"/>
      <c r="E133" s="158"/>
      <c r="F133" s="158"/>
      <c r="G133" s="158"/>
    </row>
    <row r="134" spans="3:7">
      <c r="C134" s="252"/>
      <c r="D134" s="252"/>
      <c r="E134" s="158"/>
      <c r="F134" s="158"/>
      <c r="G134" s="158"/>
    </row>
    <row r="135" spans="3:7">
      <c r="C135" s="252"/>
      <c r="D135" s="252"/>
      <c r="E135" s="158"/>
      <c r="F135" s="158"/>
      <c r="G135" s="158"/>
    </row>
    <row r="136" spans="3:7">
      <c r="C136" s="252"/>
      <c r="D136" s="252"/>
      <c r="E136" s="158"/>
      <c r="F136" s="158"/>
      <c r="G136" s="158"/>
    </row>
    <row r="137" spans="3:7">
      <c r="C137" s="252"/>
      <c r="D137" s="252"/>
      <c r="E137" s="158"/>
      <c r="F137" s="158"/>
      <c r="G137" s="158"/>
    </row>
    <row r="138" spans="3:7">
      <c r="C138" s="252"/>
      <c r="D138" s="252"/>
      <c r="E138" s="158"/>
      <c r="F138" s="158"/>
      <c r="G138" s="158"/>
    </row>
    <row r="139" spans="3:7">
      <c r="C139" s="252"/>
      <c r="D139" s="252"/>
      <c r="E139" s="158"/>
      <c r="F139" s="158"/>
      <c r="G139" s="158"/>
    </row>
    <row r="140" spans="3:7">
      <c r="C140" s="252"/>
      <c r="D140" s="252"/>
      <c r="E140" s="158"/>
      <c r="F140" s="158"/>
      <c r="G140" s="158"/>
    </row>
    <row r="141" spans="3:7">
      <c r="C141" s="252"/>
      <c r="D141" s="252"/>
      <c r="E141" s="158"/>
      <c r="F141" s="158"/>
      <c r="G141" s="158"/>
    </row>
    <row r="142" spans="3:7">
      <c r="C142" s="252"/>
      <c r="D142" s="252"/>
      <c r="E142" s="158"/>
      <c r="F142" s="158"/>
      <c r="G142" s="158"/>
    </row>
    <row r="143" spans="3:7">
      <c r="C143" s="252"/>
      <c r="D143" s="252"/>
      <c r="E143" s="158"/>
      <c r="F143" s="158"/>
      <c r="G143" s="158"/>
    </row>
    <row r="144" spans="3:7">
      <c r="C144" s="252"/>
      <c r="D144" s="252"/>
      <c r="E144" s="158"/>
      <c r="F144" s="158"/>
      <c r="G144" s="158"/>
    </row>
  </sheetData>
  <sortState ref="A25:X44">
    <sortCondition ref="D25:D44"/>
    <sortCondition ref="C25:C44"/>
    <sortCondition ref="B25:B44"/>
  </sortState>
  <mergeCells count="75">
    <mergeCell ref="B1:T1"/>
    <mergeCell ref="E2:H2"/>
    <mergeCell ref="I2:L2"/>
    <mergeCell ref="M2:T2"/>
    <mergeCell ref="E3:F3"/>
    <mergeCell ref="G3:H3"/>
    <mergeCell ref="I3:J3"/>
    <mergeCell ref="K3:L3"/>
    <mergeCell ref="M3:N3"/>
    <mergeCell ref="O3:P3"/>
    <mergeCell ref="Q3:R3"/>
    <mergeCell ref="S3:T3"/>
    <mergeCell ref="B20:T20"/>
    <mergeCell ref="B21:T21"/>
    <mergeCell ref="E22:H22"/>
    <mergeCell ref="I22:L22"/>
    <mergeCell ref="M22:T22"/>
    <mergeCell ref="O23:P23"/>
    <mergeCell ref="Q23:R23"/>
    <mergeCell ref="S23:T23"/>
    <mergeCell ref="B49:T49"/>
    <mergeCell ref="B50:T50"/>
    <mergeCell ref="E23:F23"/>
    <mergeCell ref="G23:H23"/>
    <mergeCell ref="I23:J23"/>
    <mergeCell ref="K23:L23"/>
    <mergeCell ref="M23:N23"/>
    <mergeCell ref="E51:H51"/>
    <mergeCell ref="I51:L51"/>
    <mergeCell ref="M51:T51"/>
    <mergeCell ref="E52:F52"/>
    <mergeCell ref="G52:H52"/>
    <mergeCell ref="I52:J52"/>
    <mergeCell ref="K52:L52"/>
    <mergeCell ref="M52:N52"/>
    <mergeCell ref="O52:P52"/>
    <mergeCell ref="Q52:R52"/>
    <mergeCell ref="S52:T52"/>
    <mergeCell ref="B87:T87"/>
    <mergeCell ref="B88:T88"/>
    <mergeCell ref="E89:H89"/>
    <mergeCell ref="I89:L89"/>
    <mergeCell ref="M89:T89"/>
    <mergeCell ref="O90:P90"/>
    <mergeCell ref="Q90:R90"/>
    <mergeCell ref="S90:T90"/>
    <mergeCell ref="E113:F113"/>
    <mergeCell ref="G113:H113"/>
    <mergeCell ref="I113:J113"/>
    <mergeCell ref="K113:L113"/>
    <mergeCell ref="M113:N113"/>
    <mergeCell ref="O113:P113"/>
    <mergeCell ref="Q113:R113"/>
    <mergeCell ref="S113:T113"/>
    <mergeCell ref="E90:F90"/>
    <mergeCell ref="G90:H90"/>
    <mergeCell ref="I90:J90"/>
    <mergeCell ref="K90:L90"/>
    <mergeCell ref="M90:N90"/>
    <mergeCell ref="O114:P114"/>
    <mergeCell ref="Q114:R114"/>
    <mergeCell ref="S114:T114"/>
    <mergeCell ref="E115:F115"/>
    <mergeCell ref="G115:H115"/>
    <mergeCell ref="I115:J115"/>
    <mergeCell ref="K115:L115"/>
    <mergeCell ref="M115:N115"/>
    <mergeCell ref="O115:P115"/>
    <mergeCell ref="Q115:R115"/>
    <mergeCell ref="S115:T115"/>
    <mergeCell ref="E114:F114"/>
    <mergeCell ref="G114:H114"/>
    <mergeCell ref="I114:J114"/>
    <mergeCell ref="K114:L114"/>
    <mergeCell ref="M114:N114"/>
  </mergeCells>
  <conditionalFormatting sqref="I4">
    <cfRule type="containsBlanks" priority="334" stopIfTrue="1">
      <formula>LEN(TRIM(#REF!))=0</formula>
    </cfRule>
    <cfRule type="cellIs" dxfId="1534" priority="335" operator="greaterThanOrEqual">
      <formula>#REF!</formula>
    </cfRule>
    <cfRule type="cellIs" dxfId="1533" priority="336" operator="greaterThanOrEqual">
      <formula>#REF!</formula>
    </cfRule>
  </conditionalFormatting>
  <conditionalFormatting sqref="K4">
    <cfRule type="containsBlanks" priority="331" stopIfTrue="1">
      <formula>LEN(TRIM(#REF!))=0</formula>
    </cfRule>
    <cfRule type="cellIs" dxfId="1532" priority="332" operator="greaterThanOrEqual">
      <formula>#REF!</formula>
    </cfRule>
    <cfRule type="cellIs" dxfId="1531" priority="333" operator="greaterThanOrEqual">
      <formula>#REF!</formula>
    </cfRule>
  </conditionalFormatting>
  <conditionalFormatting sqref="E4">
    <cfRule type="containsBlanks" priority="328" stopIfTrue="1">
      <formula>LEN(TRIM(#REF!))=0</formula>
    </cfRule>
    <cfRule type="cellIs" dxfId="1530" priority="329" operator="greaterThanOrEqual">
      <formula>#REF!</formula>
    </cfRule>
    <cfRule type="cellIs" dxfId="1529" priority="330" operator="greaterThanOrEqual">
      <formula>#REF!</formula>
    </cfRule>
  </conditionalFormatting>
  <conditionalFormatting sqref="Q4">
    <cfRule type="containsBlanks" priority="325" stopIfTrue="1">
      <formula>LEN(TRIM(#REF!))=0</formula>
    </cfRule>
    <cfRule type="cellIs" dxfId="1528" priority="326" operator="greaterThanOrEqual">
      <formula>#REF!</formula>
    </cfRule>
    <cfRule type="cellIs" dxfId="1527" priority="327" operator="greaterThanOrEqual">
      <formula>#REF!</formula>
    </cfRule>
  </conditionalFormatting>
  <conditionalFormatting sqref="S4">
    <cfRule type="containsBlanks" priority="322" stopIfTrue="1">
      <formula>LEN(TRIM(#REF!))=0</formula>
    </cfRule>
    <cfRule type="cellIs" dxfId="1526" priority="323" operator="greaterThanOrEqual">
      <formula>#REF!</formula>
    </cfRule>
    <cfRule type="cellIs" dxfId="1525" priority="324" operator="greaterThanOrEqual">
      <formula>#REF!</formula>
    </cfRule>
  </conditionalFormatting>
  <conditionalFormatting sqref="M4">
    <cfRule type="containsBlanks" priority="319" stopIfTrue="1">
      <formula>LEN(TRIM(#REF!))=0</formula>
    </cfRule>
    <cfRule type="cellIs" dxfId="1524" priority="320" operator="greaterThanOrEqual">
      <formula>#REF!</formula>
    </cfRule>
    <cfRule type="cellIs" dxfId="1523" priority="321" operator="greaterThanOrEqual">
      <formula>#REF!</formula>
    </cfRule>
  </conditionalFormatting>
  <conditionalFormatting sqref="G4">
    <cfRule type="containsBlanks" priority="316" stopIfTrue="1">
      <formula>LEN(TRIM(#REF!))=0</formula>
    </cfRule>
    <cfRule type="cellIs" dxfId="1522" priority="317" operator="greaterThanOrEqual">
      <formula>#REF!</formula>
    </cfRule>
    <cfRule type="cellIs" dxfId="1521" priority="318" operator="greaterThanOrEqual">
      <formula>#REF!</formula>
    </cfRule>
  </conditionalFormatting>
  <conditionalFormatting sqref="O4">
    <cfRule type="containsBlanks" priority="313" stopIfTrue="1">
      <formula>LEN(TRIM(#REF!))=0</formula>
    </cfRule>
    <cfRule type="cellIs" dxfId="1520" priority="314" operator="greaterThanOrEqual">
      <formula>#REF!</formula>
    </cfRule>
    <cfRule type="cellIs" dxfId="1519" priority="315" operator="greaterThanOrEqual">
      <formula>#REF!</formula>
    </cfRule>
  </conditionalFormatting>
  <conditionalFormatting sqref="I24">
    <cfRule type="containsBlanks" priority="310" stopIfTrue="1">
      <formula>LEN(TRIM(#REF!))=0</formula>
    </cfRule>
    <cfRule type="cellIs" dxfId="1518" priority="311" operator="greaterThanOrEqual">
      <formula>#REF!</formula>
    </cfRule>
    <cfRule type="cellIs" dxfId="1517" priority="312" operator="greaterThanOrEqual">
      <formula>#REF!</formula>
    </cfRule>
  </conditionalFormatting>
  <conditionalFormatting sqref="K24">
    <cfRule type="containsBlanks" priority="307" stopIfTrue="1">
      <formula>LEN(TRIM(#REF!))=0</formula>
    </cfRule>
    <cfRule type="cellIs" dxfId="1516" priority="308" operator="greaterThanOrEqual">
      <formula>#REF!</formula>
    </cfRule>
    <cfRule type="cellIs" dxfId="1515" priority="309" operator="greaterThanOrEqual">
      <formula>#REF!</formula>
    </cfRule>
  </conditionalFormatting>
  <conditionalFormatting sqref="E24">
    <cfRule type="containsBlanks" priority="304" stopIfTrue="1">
      <formula>LEN(TRIM(#REF!))=0</formula>
    </cfRule>
    <cfRule type="cellIs" dxfId="1514" priority="305" operator="greaterThanOrEqual">
      <formula>#REF!</formula>
    </cfRule>
    <cfRule type="cellIs" dxfId="1513" priority="306" operator="greaterThanOrEqual">
      <formula>#REF!</formula>
    </cfRule>
  </conditionalFormatting>
  <conditionalFormatting sqref="Q24">
    <cfRule type="containsBlanks" priority="301" stopIfTrue="1">
      <formula>LEN(TRIM(#REF!))=0</formula>
    </cfRule>
    <cfRule type="cellIs" dxfId="1512" priority="302" operator="greaterThanOrEqual">
      <formula>#REF!</formula>
    </cfRule>
    <cfRule type="cellIs" dxfId="1511" priority="303" operator="greaterThanOrEqual">
      <formula>#REF!</formula>
    </cfRule>
  </conditionalFormatting>
  <conditionalFormatting sqref="S24">
    <cfRule type="containsBlanks" priority="298" stopIfTrue="1">
      <formula>LEN(TRIM(#REF!))=0</formula>
    </cfRule>
    <cfRule type="cellIs" dxfId="1510" priority="299" operator="greaterThanOrEqual">
      <formula>#REF!</formula>
    </cfRule>
    <cfRule type="cellIs" dxfId="1509" priority="300" operator="greaterThanOrEqual">
      <formula>#REF!</formula>
    </cfRule>
  </conditionalFormatting>
  <conditionalFormatting sqref="M24">
    <cfRule type="containsBlanks" priority="295" stopIfTrue="1">
      <formula>LEN(TRIM(#REF!))=0</formula>
    </cfRule>
    <cfRule type="cellIs" dxfId="1508" priority="296" operator="greaterThanOrEqual">
      <formula>#REF!</formula>
    </cfRule>
    <cfRule type="cellIs" dxfId="1507" priority="297" operator="greaterThanOrEqual">
      <formula>#REF!</formula>
    </cfRule>
  </conditionalFormatting>
  <conditionalFormatting sqref="G24">
    <cfRule type="containsBlanks" priority="292" stopIfTrue="1">
      <formula>LEN(TRIM(#REF!))=0</formula>
    </cfRule>
    <cfRule type="cellIs" dxfId="1506" priority="293" operator="greaterThanOrEqual">
      <formula>#REF!</formula>
    </cfRule>
    <cfRule type="cellIs" dxfId="1505" priority="294" operator="greaterThanOrEqual">
      <formula>#REF!</formula>
    </cfRule>
  </conditionalFormatting>
  <conditionalFormatting sqref="O24">
    <cfRule type="containsBlanks" priority="289" stopIfTrue="1">
      <formula>LEN(TRIM(#REF!))=0</formula>
    </cfRule>
    <cfRule type="cellIs" dxfId="1504" priority="290" operator="greaterThanOrEqual">
      <formula>#REF!</formula>
    </cfRule>
    <cfRule type="cellIs" dxfId="1503" priority="291" operator="greaterThanOrEqual">
      <formula>#REF!</formula>
    </cfRule>
  </conditionalFormatting>
  <conditionalFormatting sqref="I53">
    <cfRule type="containsBlanks" priority="286" stopIfTrue="1">
      <formula>LEN(TRIM(#REF!))=0</formula>
    </cfRule>
    <cfRule type="cellIs" dxfId="1502" priority="287" operator="greaterThanOrEqual">
      <formula>#REF!</formula>
    </cfRule>
    <cfRule type="cellIs" dxfId="1501" priority="288" operator="greaterThanOrEqual">
      <formula>#REF!</formula>
    </cfRule>
  </conditionalFormatting>
  <conditionalFormatting sqref="K53">
    <cfRule type="containsBlanks" priority="283" stopIfTrue="1">
      <formula>LEN(TRIM(#REF!))=0</formula>
    </cfRule>
    <cfRule type="cellIs" dxfId="1500" priority="284" operator="greaterThanOrEqual">
      <formula>#REF!</formula>
    </cfRule>
    <cfRule type="cellIs" dxfId="1499" priority="285" operator="greaterThanOrEqual">
      <formula>#REF!</formula>
    </cfRule>
  </conditionalFormatting>
  <conditionalFormatting sqref="E53">
    <cfRule type="containsBlanks" priority="280" stopIfTrue="1">
      <formula>LEN(TRIM(#REF!))=0</formula>
    </cfRule>
    <cfRule type="cellIs" dxfId="1498" priority="281" operator="greaterThanOrEqual">
      <formula>#REF!</formula>
    </cfRule>
    <cfRule type="cellIs" dxfId="1497" priority="282" operator="greaterThanOrEqual">
      <formula>#REF!</formula>
    </cfRule>
  </conditionalFormatting>
  <conditionalFormatting sqref="Q53">
    <cfRule type="containsBlanks" priority="277" stopIfTrue="1">
      <formula>LEN(TRIM(#REF!))=0</formula>
    </cfRule>
    <cfRule type="cellIs" dxfId="1496" priority="278" operator="greaterThanOrEqual">
      <formula>#REF!</formula>
    </cfRule>
    <cfRule type="cellIs" dxfId="1495" priority="279" operator="greaterThanOrEqual">
      <formula>#REF!</formula>
    </cfRule>
  </conditionalFormatting>
  <conditionalFormatting sqref="S53">
    <cfRule type="containsBlanks" priority="274" stopIfTrue="1">
      <formula>LEN(TRIM(#REF!))=0</formula>
    </cfRule>
    <cfRule type="cellIs" dxfId="1494" priority="275" operator="greaterThanOrEqual">
      <formula>#REF!</formula>
    </cfRule>
    <cfRule type="cellIs" dxfId="1493" priority="276" operator="greaterThanOrEqual">
      <formula>#REF!</formula>
    </cfRule>
  </conditionalFormatting>
  <conditionalFormatting sqref="M53">
    <cfRule type="containsBlanks" priority="271" stopIfTrue="1">
      <formula>LEN(TRIM(#REF!))=0</formula>
    </cfRule>
    <cfRule type="cellIs" dxfId="1492" priority="272" operator="greaterThanOrEqual">
      <formula>#REF!</formula>
    </cfRule>
    <cfRule type="cellIs" dxfId="1491" priority="273" operator="greaterThanOrEqual">
      <formula>#REF!</formula>
    </cfRule>
  </conditionalFormatting>
  <conditionalFormatting sqref="G53">
    <cfRule type="containsBlanks" priority="268" stopIfTrue="1">
      <formula>LEN(TRIM(#REF!))=0</formula>
    </cfRule>
    <cfRule type="cellIs" dxfId="1490" priority="269" operator="greaterThanOrEqual">
      <formula>#REF!</formula>
    </cfRule>
    <cfRule type="cellIs" dxfId="1489" priority="270" operator="greaterThanOrEqual">
      <formula>#REF!</formula>
    </cfRule>
  </conditionalFormatting>
  <conditionalFormatting sqref="O53">
    <cfRule type="containsBlanks" priority="265" stopIfTrue="1">
      <formula>LEN(TRIM(#REF!))=0</formula>
    </cfRule>
    <cfRule type="cellIs" dxfId="1488" priority="266" operator="greaterThanOrEqual">
      <formula>#REF!</formula>
    </cfRule>
    <cfRule type="cellIs" dxfId="1487" priority="267" operator="greaterThanOrEqual">
      <formula>#REF!</formula>
    </cfRule>
  </conditionalFormatting>
  <conditionalFormatting sqref="I106 I91 I96 I101">
    <cfRule type="containsBlanks" priority="262" stopIfTrue="1">
      <formula>LEN(TRIM(#REF!))=0</formula>
    </cfRule>
    <cfRule type="cellIs" dxfId="1486" priority="263" operator="greaterThanOrEqual">
      <formula>#REF!</formula>
    </cfRule>
    <cfRule type="cellIs" dxfId="1485" priority="264" operator="greaterThanOrEqual">
      <formula>#REF!</formula>
    </cfRule>
  </conditionalFormatting>
  <conditionalFormatting sqref="K106 K91 K96 K101">
    <cfRule type="containsBlanks" priority="259" stopIfTrue="1">
      <formula>LEN(TRIM(#REF!))=0</formula>
    </cfRule>
    <cfRule type="cellIs" dxfId="1484" priority="260" operator="greaterThanOrEqual">
      <formula>#REF!</formula>
    </cfRule>
    <cfRule type="cellIs" dxfId="1483" priority="261" operator="greaterThanOrEqual">
      <formula>#REF!</formula>
    </cfRule>
  </conditionalFormatting>
  <conditionalFormatting sqref="E106 E91 E96 E101">
    <cfRule type="containsBlanks" priority="256" stopIfTrue="1">
      <formula>LEN(TRIM(#REF!))=0</formula>
    </cfRule>
    <cfRule type="cellIs" dxfId="1482" priority="257" operator="greaterThanOrEqual">
      <formula>#REF!</formula>
    </cfRule>
    <cfRule type="cellIs" dxfId="1481" priority="258" operator="greaterThanOrEqual">
      <formula>#REF!</formula>
    </cfRule>
  </conditionalFormatting>
  <conditionalFormatting sqref="Q106 Q91 Q96 Q101">
    <cfRule type="containsBlanks" priority="253" stopIfTrue="1">
      <formula>LEN(TRIM(#REF!))=0</formula>
    </cfRule>
    <cfRule type="cellIs" dxfId="1480" priority="254" operator="greaterThanOrEqual">
      <formula>#REF!</formula>
    </cfRule>
    <cfRule type="cellIs" dxfId="1479" priority="255" operator="greaterThanOrEqual">
      <formula>#REF!</formula>
    </cfRule>
  </conditionalFormatting>
  <conditionalFormatting sqref="S106 S91 S96 S101">
    <cfRule type="containsBlanks" priority="250" stopIfTrue="1">
      <formula>LEN(TRIM(#REF!))=0</formula>
    </cfRule>
    <cfRule type="cellIs" dxfId="1478" priority="251" operator="greaterThanOrEqual">
      <formula>#REF!</formula>
    </cfRule>
    <cfRule type="cellIs" dxfId="1477" priority="252" operator="greaterThanOrEqual">
      <formula>#REF!</formula>
    </cfRule>
  </conditionalFormatting>
  <conditionalFormatting sqref="M106 M91 M96 M101">
    <cfRule type="containsBlanks" priority="247" stopIfTrue="1">
      <formula>LEN(TRIM(#REF!))=0</formula>
    </cfRule>
    <cfRule type="cellIs" dxfId="1476" priority="248" operator="greaterThanOrEqual">
      <formula>#REF!</formula>
    </cfRule>
    <cfRule type="cellIs" dxfId="1475" priority="249" operator="greaterThanOrEqual">
      <formula>#REF!</formula>
    </cfRule>
  </conditionalFormatting>
  <conditionalFormatting sqref="G106 G91 G96 G101">
    <cfRule type="containsBlanks" priority="244" stopIfTrue="1">
      <formula>LEN(TRIM(#REF!))=0</formula>
    </cfRule>
    <cfRule type="cellIs" dxfId="1474" priority="245" operator="greaterThanOrEqual">
      <formula>#REF!</formula>
    </cfRule>
    <cfRule type="cellIs" dxfId="1473" priority="246" operator="greaterThanOrEqual">
      <formula>#REF!</formula>
    </cfRule>
  </conditionalFormatting>
  <conditionalFormatting sqref="O106 O91 O96 O101">
    <cfRule type="containsBlanks" priority="241" stopIfTrue="1">
      <formula>LEN(TRIM(#REF!))=0</formula>
    </cfRule>
    <cfRule type="cellIs" dxfId="1472" priority="242" operator="greaterThanOrEqual">
      <formula>#REF!</formula>
    </cfRule>
    <cfRule type="cellIs" dxfId="1471" priority="243" operator="greaterThanOrEqual">
      <formula>#REF!</formula>
    </cfRule>
  </conditionalFormatting>
  <conditionalFormatting sqref="E54:E82">
    <cfRule type="containsBlanks" priority="118" stopIfTrue="1">
      <formula>LEN(TRIM(E54))=0</formula>
    </cfRule>
    <cfRule type="top10" dxfId="1470" priority="119" stopIfTrue="1" percent="1" rank="25"/>
    <cfRule type="top10" dxfId="1469" priority="120" percent="1" rank="50"/>
  </conditionalFormatting>
  <conditionalFormatting sqref="F54:F82">
    <cfRule type="containsText" priority="116" stopIfTrue="1" operator="containsText" text="AA">
      <formula>NOT(ISERROR(SEARCH("AA",F54)))</formula>
    </cfRule>
    <cfRule type="containsText" dxfId="1468" priority="117" operator="containsText" text="A">
      <formula>NOT(ISERROR(SEARCH("A",F54)))</formula>
    </cfRule>
  </conditionalFormatting>
  <conditionalFormatting sqref="G54:G82">
    <cfRule type="containsBlanks" priority="113" stopIfTrue="1">
      <formula>LEN(TRIM(G54))=0</formula>
    </cfRule>
    <cfRule type="top10" dxfId="1467" priority="114" stopIfTrue="1" percent="1" rank="25"/>
    <cfRule type="top10" dxfId="1466" priority="115" percent="1" rank="50"/>
  </conditionalFormatting>
  <conditionalFormatting sqref="H54:H82">
    <cfRule type="containsText" priority="111" stopIfTrue="1" operator="containsText" text="AA">
      <formula>NOT(ISERROR(SEARCH("AA",H54)))</formula>
    </cfRule>
    <cfRule type="containsText" dxfId="1465" priority="112" operator="containsText" text="A">
      <formula>NOT(ISERROR(SEARCH("A",H54)))</formula>
    </cfRule>
  </conditionalFormatting>
  <conditionalFormatting sqref="I54:I82">
    <cfRule type="containsBlanks" priority="108" stopIfTrue="1">
      <formula>LEN(TRIM(I54))=0</formula>
    </cfRule>
    <cfRule type="top10" dxfId="1464" priority="109" stopIfTrue="1" percent="1" rank="25"/>
    <cfRule type="top10" dxfId="1463" priority="110" percent="1" rank="50"/>
  </conditionalFormatting>
  <conditionalFormatting sqref="J54:J82">
    <cfRule type="containsText" priority="106" stopIfTrue="1" operator="containsText" text="AA">
      <formula>NOT(ISERROR(SEARCH("AA",J54)))</formula>
    </cfRule>
    <cfRule type="containsText" dxfId="1462" priority="107" operator="containsText" text="A">
      <formula>NOT(ISERROR(SEARCH("A",J54)))</formula>
    </cfRule>
  </conditionalFormatting>
  <conditionalFormatting sqref="K54:K82">
    <cfRule type="containsBlanks" priority="103" stopIfTrue="1">
      <formula>LEN(TRIM(K54))=0</formula>
    </cfRule>
    <cfRule type="top10" dxfId="1461" priority="104" stopIfTrue="1" percent="1" rank="25"/>
    <cfRule type="top10" dxfId="1460" priority="105" percent="1" rank="50"/>
  </conditionalFormatting>
  <conditionalFormatting sqref="L54:L82">
    <cfRule type="containsText" priority="101" stopIfTrue="1" operator="containsText" text="AA">
      <formula>NOT(ISERROR(SEARCH("AA",L54)))</formula>
    </cfRule>
    <cfRule type="containsText" dxfId="1459" priority="102" operator="containsText" text="A">
      <formula>NOT(ISERROR(SEARCH("A",L54)))</formula>
    </cfRule>
  </conditionalFormatting>
  <conditionalFormatting sqref="M54:M82">
    <cfRule type="containsBlanks" priority="98" stopIfTrue="1">
      <formula>LEN(TRIM(M54))=0</formula>
    </cfRule>
    <cfRule type="top10" dxfId="1458" priority="99" stopIfTrue="1" percent="1" rank="25"/>
    <cfRule type="top10" dxfId="1457" priority="100" percent="1" rank="50"/>
  </conditionalFormatting>
  <conditionalFormatting sqref="N54:N82">
    <cfRule type="containsText" priority="96" stopIfTrue="1" operator="containsText" text="AA">
      <formula>NOT(ISERROR(SEARCH("AA",N54)))</formula>
    </cfRule>
    <cfRule type="containsText" dxfId="1456" priority="97" operator="containsText" text="A">
      <formula>NOT(ISERROR(SEARCH("A",N54)))</formula>
    </cfRule>
  </conditionalFormatting>
  <conditionalFormatting sqref="O54:O82">
    <cfRule type="containsBlanks" priority="93" stopIfTrue="1">
      <formula>LEN(TRIM(O54))=0</formula>
    </cfRule>
    <cfRule type="top10" dxfId="1455" priority="94" stopIfTrue="1" percent="1" rank="25"/>
    <cfRule type="top10" dxfId="1454" priority="95" percent="1" rank="50"/>
  </conditionalFormatting>
  <conditionalFormatting sqref="P54:P82">
    <cfRule type="containsText" priority="91" stopIfTrue="1" operator="containsText" text="AA">
      <formula>NOT(ISERROR(SEARCH("AA",P54)))</formula>
    </cfRule>
    <cfRule type="containsText" dxfId="1453" priority="92" operator="containsText" text="A">
      <formula>NOT(ISERROR(SEARCH("A",P54)))</formula>
    </cfRule>
  </conditionalFormatting>
  <conditionalFormatting sqref="Q54:Q82">
    <cfRule type="containsBlanks" priority="88" stopIfTrue="1">
      <formula>LEN(TRIM(Q54))=0</formula>
    </cfRule>
    <cfRule type="top10" dxfId="1452" priority="89" stopIfTrue="1" percent="1" rank="25"/>
    <cfRule type="top10" dxfId="1451" priority="90" percent="1" rank="50"/>
  </conditionalFormatting>
  <conditionalFormatting sqref="R54:R82">
    <cfRule type="containsText" priority="86" stopIfTrue="1" operator="containsText" text="AA">
      <formula>NOT(ISERROR(SEARCH("AA",R54)))</formula>
    </cfRule>
    <cfRule type="containsText" dxfId="1450" priority="87" operator="containsText" text="A">
      <formula>NOT(ISERROR(SEARCH("A",R54)))</formula>
    </cfRule>
  </conditionalFormatting>
  <conditionalFormatting sqref="S54:S82">
    <cfRule type="containsBlanks" priority="83" stopIfTrue="1">
      <formula>LEN(TRIM(S54))=0</formula>
    </cfRule>
    <cfRule type="top10" dxfId="1449" priority="84" stopIfTrue="1" percent="1" rank="25"/>
    <cfRule type="top10" dxfId="1448" priority="85" percent="1" rank="50"/>
  </conditionalFormatting>
  <conditionalFormatting sqref="T54:T82">
    <cfRule type="containsText" priority="81" stopIfTrue="1" operator="containsText" text="AA">
      <formula>NOT(ISERROR(SEARCH("AA",T54)))</formula>
    </cfRule>
    <cfRule type="containsText" dxfId="1447" priority="82" operator="containsText" text="A">
      <formula>NOT(ISERROR(SEARCH("A",T54)))</formula>
    </cfRule>
  </conditionalFormatting>
  <conditionalFormatting sqref="E25:E44">
    <cfRule type="containsBlanks" priority="78" stopIfTrue="1">
      <formula>LEN(TRIM(E25))=0</formula>
    </cfRule>
    <cfRule type="top10" dxfId="1446" priority="79" stopIfTrue="1" percent="1" rank="25"/>
    <cfRule type="top10" dxfId="1445" priority="80" percent="1" rank="50"/>
  </conditionalFormatting>
  <conditionalFormatting sqref="F25:F44">
    <cfRule type="containsText" priority="76" stopIfTrue="1" operator="containsText" text="AA">
      <formula>NOT(ISERROR(SEARCH("AA",F25)))</formula>
    </cfRule>
    <cfRule type="containsText" dxfId="1444" priority="77" operator="containsText" text="A">
      <formula>NOT(ISERROR(SEARCH("A",F25)))</formula>
    </cfRule>
  </conditionalFormatting>
  <conditionalFormatting sqref="G25:G44">
    <cfRule type="containsBlanks" priority="73" stopIfTrue="1">
      <formula>LEN(TRIM(G25))=0</formula>
    </cfRule>
    <cfRule type="top10" dxfId="1443" priority="74" stopIfTrue="1" percent="1" rank="25"/>
    <cfRule type="top10" dxfId="1442" priority="75" percent="1" rank="50"/>
  </conditionalFormatting>
  <conditionalFormatting sqref="H25:H44">
    <cfRule type="containsText" priority="71" stopIfTrue="1" operator="containsText" text="AA">
      <formula>NOT(ISERROR(SEARCH("AA",H25)))</formula>
    </cfRule>
    <cfRule type="containsText" dxfId="1441" priority="72" operator="containsText" text="A">
      <formula>NOT(ISERROR(SEARCH("A",H25)))</formula>
    </cfRule>
  </conditionalFormatting>
  <conditionalFormatting sqref="I25:I44">
    <cfRule type="containsBlanks" priority="68" stopIfTrue="1">
      <formula>LEN(TRIM(I25))=0</formula>
    </cfRule>
    <cfRule type="top10" dxfId="1440" priority="69" stopIfTrue="1" percent="1" rank="25"/>
    <cfRule type="top10" dxfId="1439" priority="70" percent="1" rank="50"/>
  </conditionalFormatting>
  <conditionalFormatting sqref="J25:J44">
    <cfRule type="containsText" priority="66" stopIfTrue="1" operator="containsText" text="AA">
      <formula>NOT(ISERROR(SEARCH("AA",J25)))</formula>
    </cfRule>
    <cfRule type="containsText" dxfId="1438" priority="67" operator="containsText" text="A">
      <formula>NOT(ISERROR(SEARCH("A",J25)))</formula>
    </cfRule>
  </conditionalFormatting>
  <conditionalFormatting sqref="K25:K44">
    <cfRule type="containsBlanks" priority="63" stopIfTrue="1">
      <formula>LEN(TRIM(K25))=0</formula>
    </cfRule>
    <cfRule type="top10" dxfId="1437" priority="64" stopIfTrue="1" percent="1" rank="25"/>
    <cfRule type="top10" dxfId="1436" priority="65" percent="1" rank="50"/>
  </conditionalFormatting>
  <conditionalFormatting sqref="L25:L44">
    <cfRule type="containsText" priority="61" stopIfTrue="1" operator="containsText" text="AA">
      <formula>NOT(ISERROR(SEARCH("AA",L25)))</formula>
    </cfRule>
    <cfRule type="containsText" dxfId="1435" priority="62" operator="containsText" text="A">
      <formula>NOT(ISERROR(SEARCH("A",L25)))</formula>
    </cfRule>
  </conditionalFormatting>
  <conditionalFormatting sqref="M25:M44">
    <cfRule type="containsBlanks" priority="58" stopIfTrue="1">
      <formula>LEN(TRIM(M25))=0</formula>
    </cfRule>
    <cfRule type="top10" dxfId="1434" priority="59" stopIfTrue="1" percent="1" rank="25"/>
    <cfRule type="top10" dxfId="1433" priority="60" percent="1" rank="50"/>
  </conditionalFormatting>
  <conditionalFormatting sqref="N25:N44">
    <cfRule type="containsText" priority="56" stopIfTrue="1" operator="containsText" text="AA">
      <formula>NOT(ISERROR(SEARCH("AA",N25)))</formula>
    </cfRule>
    <cfRule type="containsText" dxfId="1432" priority="57" operator="containsText" text="A">
      <formula>NOT(ISERROR(SEARCH("A",N25)))</formula>
    </cfRule>
  </conditionalFormatting>
  <conditionalFormatting sqref="O25:O44">
    <cfRule type="containsBlanks" priority="53" stopIfTrue="1">
      <formula>LEN(TRIM(O25))=0</formula>
    </cfRule>
    <cfRule type="top10" dxfId="1431" priority="54" stopIfTrue="1" percent="1" rank="25"/>
    <cfRule type="top10" dxfId="1430" priority="55" percent="1" rank="50"/>
  </conditionalFormatting>
  <conditionalFormatting sqref="P25:P44">
    <cfRule type="containsText" priority="51" stopIfTrue="1" operator="containsText" text="AA">
      <formula>NOT(ISERROR(SEARCH("AA",P25)))</formula>
    </cfRule>
    <cfRule type="containsText" dxfId="1429" priority="52" operator="containsText" text="A">
      <formula>NOT(ISERROR(SEARCH("A",P25)))</formula>
    </cfRule>
  </conditionalFormatting>
  <conditionalFormatting sqref="Q25:Q44">
    <cfRule type="containsBlanks" priority="48" stopIfTrue="1">
      <formula>LEN(TRIM(Q25))=0</formula>
    </cfRule>
    <cfRule type="top10" dxfId="1428" priority="49" stopIfTrue="1" percent="1" rank="25"/>
    <cfRule type="top10" dxfId="1427" priority="50" percent="1" rank="50"/>
  </conditionalFormatting>
  <conditionalFormatting sqref="R25:R44">
    <cfRule type="containsText" priority="46" stopIfTrue="1" operator="containsText" text="AA">
      <formula>NOT(ISERROR(SEARCH("AA",R25)))</formula>
    </cfRule>
    <cfRule type="containsText" dxfId="1426" priority="47" operator="containsText" text="A">
      <formula>NOT(ISERROR(SEARCH("A",R25)))</formula>
    </cfRule>
  </conditionalFormatting>
  <conditionalFormatting sqref="S25:S44">
    <cfRule type="containsBlanks" priority="43" stopIfTrue="1">
      <formula>LEN(TRIM(S25))=0</formula>
    </cfRule>
    <cfRule type="top10" dxfId="1425" priority="44" stopIfTrue="1" percent="1" rank="25"/>
    <cfRule type="top10" dxfId="1424" priority="45" percent="1" rank="50"/>
  </conditionalFormatting>
  <conditionalFormatting sqref="T25:T44">
    <cfRule type="containsText" priority="41" stopIfTrue="1" operator="containsText" text="AA">
      <formula>NOT(ISERROR(SEARCH("AA",T25)))</formula>
    </cfRule>
    <cfRule type="containsText" dxfId="1423" priority="42" operator="containsText" text="A">
      <formula>NOT(ISERROR(SEARCH("A",T25)))</formula>
    </cfRule>
  </conditionalFormatting>
  <conditionalFormatting sqref="E5:E15">
    <cfRule type="containsBlanks" priority="38" stopIfTrue="1">
      <formula>LEN(TRIM(E5))=0</formula>
    </cfRule>
    <cfRule type="top10" dxfId="1422" priority="39" stopIfTrue="1" percent="1" rank="25"/>
    <cfRule type="top10" dxfId="1421" priority="40" percent="1" rank="50"/>
  </conditionalFormatting>
  <conditionalFormatting sqref="F5:F15">
    <cfRule type="containsText" priority="36" stopIfTrue="1" operator="containsText" text="AA">
      <formula>NOT(ISERROR(SEARCH("AA",F5)))</formula>
    </cfRule>
    <cfRule type="containsText" dxfId="1420" priority="37" operator="containsText" text="A">
      <formula>NOT(ISERROR(SEARCH("A",F5)))</formula>
    </cfRule>
  </conditionalFormatting>
  <conditionalFormatting sqref="G5:G15">
    <cfRule type="containsBlanks" priority="33" stopIfTrue="1">
      <formula>LEN(TRIM(G5))=0</formula>
    </cfRule>
    <cfRule type="top10" dxfId="1419" priority="34" stopIfTrue="1" percent="1" rank="25"/>
    <cfRule type="top10" dxfId="1418" priority="35" percent="1" rank="50"/>
  </conditionalFormatting>
  <conditionalFormatting sqref="H5:H15">
    <cfRule type="containsText" priority="31" stopIfTrue="1" operator="containsText" text="AA">
      <formula>NOT(ISERROR(SEARCH("AA",H5)))</formula>
    </cfRule>
    <cfRule type="containsText" dxfId="1417" priority="32" operator="containsText" text="A">
      <formula>NOT(ISERROR(SEARCH("A",H5)))</formula>
    </cfRule>
  </conditionalFormatting>
  <conditionalFormatting sqref="I5:I15">
    <cfRule type="containsBlanks" priority="28" stopIfTrue="1">
      <formula>LEN(TRIM(I5))=0</formula>
    </cfRule>
    <cfRule type="top10" dxfId="1416" priority="29" stopIfTrue="1" percent="1" rank="25"/>
    <cfRule type="top10" dxfId="1415" priority="30" percent="1" rank="50"/>
  </conditionalFormatting>
  <conditionalFormatting sqref="J5:J15">
    <cfRule type="containsText" priority="26" stopIfTrue="1" operator="containsText" text="AA">
      <formula>NOT(ISERROR(SEARCH("AA",J5)))</formula>
    </cfRule>
    <cfRule type="containsText" dxfId="1414" priority="27" operator="containsText" text="A">
      <formula>NOT(ISERROR(SEARCH("A",J5)))</formula>
    </cfRule>
  </conditionalFormatting>
  <conditionalFormatting sqref="K5:K15">
    <cfRule type="containsBlanks" priority="23" stopIfTrue="1">
      <formula>LEN(TRIM(K5))=0</formula>
    </cfRule>
    <cfRule type="top10" dxfId="1413" priority="24" stopIfTrue="1" percent="1" rank="25"/>
    <cfRule type="top10" dxfId="1412" priority="25" percent="1" rank="50"/>
  </conditionalFormatting>
  <conditionalFormatting sqref="L5:L15">
    <cfRule type="containsText" priority="21" stopIfTrue="1" operator="containsText" text="AA">
      <formula>NOT(ISERROR(SEARCH("AA",L5)))</formula>
    </cfRule>
    <cfRule type="containsText" dxfId="1411" priority="22" operator="containsText" text="A">
      <formula>NOT(ISERROR(SEARCH("A",L5)))</formula>
    </cfRule>
  </conditionalFormatting>
  <conditionalFormatting sqref="M5:M15">
    <cfRule type="containsBlanks" priority="18" stopIfTrue="1">
      <formula>LEN(TRIM(M5))=0</formula>
    </cfRule>
    <cfRule type="top10" dxfId="1410" priority="19" stopIfTrue="1" percent="1" rank="25"/>
    <cfRule type="top10" dxfId="1409" priority="20" percent="1" rank="50"/>
  </conditionalFormatting>
  <conditionalFormatting sqref="N5:N15">
    <cfRule type="containsText" priority="16" stopIfTrue="1" operator="containsText" text="AA">
      <formula>NOT(ISERROR(SEARCH("AA",N5)))</formula>
    </cfRule>
    <cfRule type="containsText" dxfId="1408" priority="17" operator="containsText" text="A">
      <formula>NOT(ISERROR(SEARCH("A",N5)))</formula>
    </cfRule>
  </conditionalFormatting>
  <conditionalFormatting sqref="O5:O15">
    <cfRule type="containsBlanks" priority="13" stopIfTrue="1">
      <formula>LEN(TRIM(O5))=0</formula>
    </cfRule>
    <cfRule type="top10" dxfId="1407" priority="14" stopIfTrue="1" percent="1" rank="25"/>
    <cfRule type="top10" dxfId="1406" priority="15" percent="1" rank="50"/>
  </conditionalFormatting>
  <conditionalFormatting sqref="P5:P15">
    <cfRule type="containsText" priority="11" stopIfTrue="1" operator="containsText" text="AA">
      <formula>NOT(ISERROR(SEARCH("AA",P5)))</formula>
    </cfRule>
    <cfRule type="containsText" dxfId="1405" priority="12" operator="containsText" text="A">
      <formula>NOT(ISERROR(SEARCH("A",P5)))</formula>
    </cfRule>
  </conditionalFormatting>
  <conditionalFormatting sqref="Q5:Q15">
    <cfRule type="containsBlanks" priority="8" stopIfTrue="1">
      <formula>LEN(TRIM(Q5))=0</formula>
    </cfRule>
    <cfRule type="top10" dxfId="1404" priority="9" stopIfTrue="1" percent="1" rank="25"/>
    <cfRule type="top10" dxfId="1403" priority="10" percent="1" rank="50"/>
  </conditionalFormatting>
  <conditionalFormatting sqref="R5:R15">
    <cfRule type="containsText" priority="6" stopIfTrue="1" operator="containsText" text="AA">
      <formula>NOT(ISERROR(SEARCH("AA",R5)))</formula>
    </cfRule>
    <cfRule type="containsText" dxfId="1402" priority="7" operator="containsText" text="A">
      <formula>NOT(ISERROR(SEARCH("A",R5)))</formula>
    </cfRule>
  </conditionalFormatting>
  <conditionalFormatting sqref="S5:S15">
    <cfRule type="containsBlanks" priority="3" stopIfTrue="1">
      <formula>LEN(TRIM(S5))=0</formula>
    </cfRule>
    <cfRule type="top10" dxfId="1401" priority="4" stopIfTrue="1" percent="1" rank="25"/>
    <cfRule type="top10" dxfId="1400" priority="5" percent="1" rank="50"/>
  </conditionalFormatting>
  <conditionalFormatting sqref="T5:T15">
    <cfRule type="containsText" priority="1" stopIfTrue="1" operator="containsText" text="AA">
      <formula>NOT(ISERROR(SEARCH("AA",T5)))</formula>
    </cfRule>
    <cfRule type="containsText" dxfId="1399" priority="2" operator="containsText" text="A">
      <formula>NOT(ISERROR(SEARCH("A",T5)))</formula>
    </cfRule>
  </conditionalFormatting>
  <pageMargins left="0.5" right="0.5" top="0.5" bottom="0.5" header="0.3" footer="0.3"/>
  <pageSetup scale="90" orientation="landscape" horizontalDpi="4294967293" verticalDpi="1200" r:id="rId1"/>
  <rowBreaks count="3" manualBreakCount="3">
    <brk id="20" min="1" max="19" man="1"/>
    <brk id="49" min="1" max="19" man="1"/>
    <brk id="87" min="1"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C50F8-3470-4461-8D64-01EB49BF08D3}">
  <sheetPr codeName="Sheet8"/>
  <dimension ref="A1:AF146"/>
  <sheetViews>
    <sheetView topLeftCell="B1" zoomScaleNormal="100" workbookViewId="0">
      <selection activeCell="B1" sqref="B1:R1"/>
    </sheetView>
  </sheetViews>
  <sheetFormatPr defaultColWidth="9.109375" defaultRowHeight="13.2"/>
  <cols>
    <col min="1" max="1" width="0" style="163" hidden="1" customWidth="1"/>
    <col min="2" max="2" width="15.77734375" style="37" customWidth="1"/>
    <col min="3" max="3" width="15.77734375" style="6" customWidth="1"/>
    <col min="4" max="4" width="9.21875" style="22" customWidth="1"/>
    <col min="5" max="5" width="5.77734375" style="312" customWidth="1"/>
    <col min="6" max="6" width="5.77734375" style="31" customWidth="1"/>
    <col min="7" max="7" width="5.77734375" style="312" customWidth="1"/>
    <col min="8" max="8" width="7" style="31" customWidth="1"/>
    <col min="9" max="9" width="5.77734375" style="307" customWidth="1"/>
    <col min="10" max="10" width="6.77734375" style="5" customWidth="1"/>
    <col min="11" max="11" width="5.77734375" style="307" customWidth="1"/>
    <col min="12" max="12" width="5.77734375" style="5" customWidth="1"/>
    <col min="13" max="17" width="8.77734375" style="5" customWidth="1"/>
    <col min="18" max="18" width="8.77734375" style="24" customWidth="1"/>
    <col min="19" max="19" width="5.77734375" style="163" customWidth="1"/>
    <col min="20" max="16384" width="9.109375" style="163"/>
  </cols>
  <sheetData>
    <row r="1" spans="1:18" ht="30" customHeight="1" thickBot="1">
      <c r="B1" s="493" t="s">
        <v>571</v>
      </c>
      <c r="C1" s="493"/>
      <c r="D1" s="493"/>
      <c r="E1" s="493"/>
      <c r="F1" s="493"/>
      <c r="G1" s="493"/>
      <c r="H1" s="493"/>
      <c r="I1" s="493"/>
      <c r="J1" s="493"/>
      <c r="K1" s="493"/>
      <c r="L1" s="493"/>
      <c r="M1" s="493"/>
      <c r="N1" s="493"/>
      <c r="O1" s="493"/>
      <c r="P1" s="493"/>
      <c r="Q1" s="493"/>
      <c r="R1" s="493"/>
    </row>
    <row r="2" spans="1:18" ht="28.2" customHeight="1">
      <c r="B2" s="1" t="s">
        <v>0</v>
      </c>
      <c r="C2" s="160" t="s">
        <v>505</v>
      </c>
      <c r="D2" s="160" t="s">
        <v>21</v>
      </c>
      <c r="E2" s="477" t="s">
        <v>595</v>
      </c>
      <c r="F2" s="478"/>
      <c r="G2" s="478"/>
      <c r="H2" s="478"/>
      <c r="I2" s="477" t="s">
        <v>594</v>
      </c>
      <c r="J2" s="478"/>
      <c r="K2" s="478"/>
      <c r="L2" s="478"/>
      <c r="M2" s="477" t="s">
        <v>590</v>
      </c>
      <c r="N2" s="478"/>
      <c r="O2" s="478"/>
      <c r="P2" s="477" t="s">
        <v>591</v>
      </c>
      <c r="Q2" s="478"/>
      <c r="R2" s="478"/>
    </row>
    <row r="3" spans="1:18" ht="20.100000000000001" customHeight="1" thickBot="1">
      <c r="B3" s="2"/>
      <c r="C3" s="161"/>
      <c r="D3" s="161"/>
      <c r="E3" s="480" t="s">
        <v>269</v>
      </c>
      <c r="F3" s="481"/>
      <c r="G3" s="482" t="s">
        <v>81</v>
      </c>
      <c r="H3" s="481"/>
      <c r="I3" s="483" t="s">
        <v>85</v>
      </c>
      <c r="J3" s="481"/>
      <c r="K3" s="481" t="s">
        <v>81</v>
      </c>
      <c r="L3" s="481"/>
      <c r="M3" s="330" t="s">
        <v>525</v>
      </c>
      <c r="N3" s="328" t="s">
        <v>526</v>
      </c>
      <c r="O3" s="328" t="s">
        <v>527</v>
      </c>
      <c r="P3" s="330" t="s">
        <v>525</v>
      </c>
      <c r="Q3" s="328" t="s">
        <v>526</v>
      </c>
      <c r="R3" s="328" t="s">
        <v>527</v>
      </c>
    </row>
    <row r="4" spans="1:18" s="181" customFormat="1">
      <c r="B4" s="387" t="s">
        <v>447</v>
      </c>
      <c r="C4" s="402"/>
      <c r="D4" s="402"/>
      <c r="E4" s="266"/>
      <c r="F4" s="192"/>
      <c r="G4" s="266"/>
      <c r="H4" s="192"/>
      <c r="I4" s="267"/>
      <c r="J4" s="193"/>
      <c r="K4" s="267"/>
      <c r="L4" s="193"/>
      <c r="M4" s="243"/>
      <c r="N4" s="243"/>
      <c r="O4" s="243"/>
      <c r="P4" s="243"/>
      <c r="Q4" s="243"/>
      <c r="R4" s="243"/>
    </row>
    <row r="5" spans="1:18">
      <c r="A5" s="3" t="s">
        <v>322</v>
      </c>
      <c r="B5" s="339" t="str">
        <f t="shared" ref="B5:B15" si="0">VLOOKUP(A5,VL_CCVT,4,FALSE)</f>
        <v>Impact</v>
      </c>
      <c r="C5" s="164" t="str">
        <f t="shared" ref="C5:C15" si="1">VLOOKUP(A5,VL_CCVT,3,FALSE)</f>
        <v>Collards</v>
      </c>
      <c r="D5" s="165" t="str">
        <f t="shared" ref="D5:D15" si="2">VLOOKUP(A5,VL_CCVT,2,FALSE)</f>
        <v>Brassica</v>
      </c>
      <c r="E5" s="258">
        <v>0.26290000000000002</v>
      </c>
      <c r="F5" s="169" t="s">
        <v>233</v>
      </c>
      <c r="G5" s="258">
        <v>0.6897327446992656</v>
      </c>
      <c r="H5" s="169" t="s">
        <v>147</v>
      </c>
      <c r="I5" s="258">
        <v>2.0083555555555588</v>
      </c>
      <c r="J5" s="169" t="s">
        <v>143</v>
      </c>
      <c r="K5" s="258">
        <v>1.8607999999999971</v>
      </c>
      <c r="L5" s="169" t="s">
        <v>139</v>
      </c>
      <c r="M5" s="268">
        <f>AVERAGE('Nitrogen - RECM'!M5,'Nitrogen - MTREC'!M5,'Nitrogen - ETREC'!M5)</f>
        <v>0.33333333333333331</v>
      </c>
      <c r="N5" s="268">
        <f>AVERAGE('Nitrogen - RECM'!N5,'Nitrogen - MTREC'!N5,'Nitrogen - ETREC'!N5)</f>
        <v>0.66666666666666663</v>
      </c>
      <c r="O5" s="268">
        <f>AVERAGE('Nitrogen - RECM'!O5,'Nitrogen - MTREC'!O5,'Nitrogen - ETREC'!O5)</f>
        <v>4.666666666666667</v>
      </c>
      <c r="P5" s="268">
        <f>AVERAGE('Nitrogen - RECM'!P5,'Nitrogen - MTREC'!P5,'Nitrogen - ETREC'!P5)</f>
        <v>0.66666666666666663</v>
      </c>
      <c r="Q5" s="268">
        <f>AVERAGE('Nitrogen - RECM'!Q5,'Nitrogen - MTREC'!Q5,'Nitrogen - ETREC'!Q5)</f>
        <v>1.3333333333333333</v>
      </c>
      <c r="R5" s="268">
        <f>AVERAGE('Nitrogen - RECM'!R5,'Nitrogen - MTREC'!R5,'Nitrogen - ETREC'!R5)</f>
        <v>10.333333333333334</v>
      </c>
    </row>
    <row r="6" spans="1:18">
      <c r="A6" s="3" t="s">
        <v>323</v>
      </c>
      <c r="B6" s="340" t="str">
        <f t="shared" si="0"/>
        <v>Extender</v>
      </c>
      <c r="C6" s="28" t="str">
        <f t="shared" si="1"/>
        <v>Hyb. Brassica</v>
      </c>
      <c r="D6" s="29" t="str">
        <f t="shared" si="2"/>
        <v>Brassica</v>
      </c>
      <c r="E6" s="259">
        <v>0.38579999999999998</v>
      </c>
      <c r="F6" s="167" t="s">
        <v>203</v>
      </c>
      <c r="G6" s="259">
        <v>0.6248568924750767</v>
      </c>
      <c r="H6" s="167" t="s">
        <v>152</v>
      </c>
      <c r="I6" s="259">
        <v>1.8736000000000044</v>
      </c>
      <c r="J6" s="167" t="s">
        <v>159</v>
      </c>
      <c r="K6" s="259">
        <v>1.6158222222222196</v>
      </c>
      <c r="L6" s="167" t="s">
        <v>221</v>
      </c>
      <c r="M6" s="269">
        <f>AVERAGE('Nitrogen - RECM'!M6,'Nitrogen - MTREC'!M6,'Nitrogen - ETREC'!M6)</f>
        <v>0.33333333333333331</v>
      </c>
      <c r="N6" s="269">
        <f>AVERAGE('Nitrogen - RECM'!N6,'Nitrogen - MTREC'!N6,'Nitrogen - ETREC'!N6)</f>
        <v>0.33333333333333331</v>
      </c>
      <c r="O6" s="269">
        <f>AVERAGE('Nitrogen - RECM'!O6,'Nitrogen - MTREC'!O6,'Nitrogen - ETREC'!O6)</f>
        <v>4</v>
      </c>
      <c r="P6" s="269">
        <f>AVERAGE('Nitrogen - RECM'!P6,'Nitrogen - MTREC'!P6,'Nitrogen - ETREC'!P6)</f>
        <v>0</v>
      </c>
      <c r="Q6" s="269">
        <f>AVERAGE('Nitrogen - RECM'!Q6,'Nitrogen - MTREC'!Q6,'Nitrogen - ETREC'!Q6)</f>
        <v>0.33333333333333331</v>
      </c>
      <c r="R6" s="269">
        <f>AVERAGE('Nitrogen - RECM'!R6,'Nitrogen - MTREC'!R6,'Nitrogen - ETREC'!R6)</f>
        <v>5.333333333333333</v>
      </c>
    </row>
    <row r="7" spans="1:18">
      <c r="A7" s="3" t="s">
        <v>318</v>
      </c>
      <c r="B7" s="339" t="str">
        <f t="shared" si="0"/>
        <v>Viva</v>
      </c>
      <c r="C7" s="164" t="str">
        <f t="shared" si="1"/>
        <v>Hyb. Brassica</v>
      </c>
      <c r="D7" s="165" t="str">
        <f t="shared" si="2"/>
        <v>Brassica</v>
      </c>
      <c r="E7" s="258">
        <v>0.43709999999999999</v>
      </c>
      <c r="F7" s="169" t="s">
        <v>109</v>
      </c>
      <c r="G7" s="258">
        <v>0.89118933844805859</v>
      </c>
      <c r="H7" s="169" t="s">
        <v>138</v>
      </c>
      <c r="I7" s="258">
        <v>1.8544000000000036</v>
      </c>
      <c r="J7" s="169" t="s">
        <v>159</v>
      </c>
      <c r="K7" s="258">
        <v>1.5665777777777743</v>
      </c>
      <c r="L7" s="169" t="s">
        <v>143</v>
      </c>
      <c r="M7" s="268">
        <f>AVERAGE('Nitrogen - RECM'!M7,'Nitrogen - MTREC'!M7,'Nitrogen - ETREC'!M7)</f>
        <v>0</v>
      </c>
      <c r="N7" s="268">
        <f>AVERAGE('Nitrogen - RECM'!N7,'Nitrogen - MTREC'!N7,'Nitrogen - ETREC'!N7)</f>
        <v>0.66666666666666663</v>
      </c>
      <c r="O7" s="268">
        <f>AVERAGE('Nitrogen - RECM'!O7,'Nitrogen - MTREC'!O7,'Nitrogen - ETREC'!O7)</f>
        <v>4.666666666666667</v>
      </c>
      <c r="P7" s="268">
        <f>AVERAGE('Nitrogen - RECM'!P7,'Nitrogen - MTREC'!P7,'Nitrogen - ETREC'!P7)</f>
        <v>0</v>
      </c>
      <c r="Q7" s="268">
        <f>AVERAGE('Nitrogen - RECM'!Q7,'Nitrogen - MTREC'!Q7,'Nitrogen - ETREC'!Q7)</f>
        <v>0.33333333333333331</v>
      </c>
      <c r="R7" s="268">
        <f>AVERAGE('Nitrogen - RECM'!R7,'Nitrogen - MTREC'!R7,'Nitrogen - ETREC'!R7)</f>
        <v>5</v>
      </c>
    </row>
    <row r="8" spans="1:18">
      <c r="A8" s="3" t="s">
        <v>326</v>
      </c>
      <c r="B8" s="340" t="str">
        <f t="shared" si="0"/>
        <v>Vivant</v>
      </c>
      <c r="C8" s="28" t="str">
        <f t="shared" si="1"/>
        <v>Hyb. Brassica</v>
      </c>
      <c r="D8" s="29" t="str">
        <f t="shared" si="2"/>
        <v>Brassica</v>
      </c>
      <c r="E8" s="259">
        <v>0.1946</v>
      </c>
      <c r="F8" s="167" t="s">
        <v>423</v>
      </c>
      <c r="G8" s="259">
        <v>0.4438874099549735</v>
      </c>
      <c r="H8" s="167" t="s">
        <v>158</v>
      </c>
      <c r="I8" s="259">
        <v>1.9886222222222254</v>
      </c>
      <c r="J8" s="167" t="s">
        <v>366</v>
      </c>
      <c r="K8" s="259">
        <v>1.8835555555555525</v>
      </c>
      <c r="L8" s="167" t="s">
        <v>226</v>
      </c>
      <c r="M8" s="269">
        <f>AVERAGE('Nitrogen - RECM'!M8,'Nitrogen - MTREC'!M8,'Nitrogen - ETREC'!M8)</f>
        <v>0</v>
      </c>
      <c r="N8" s="269">
        <f>AVERAGE('Nitrogen - RECM'!N8,'Nitrogen - MTREC'!N8,'Nitrogen - ETREC'!N8)</f>
        <v>0.66666666666666663</v>
      </c>
      <c r="O8" s="269">
        <f>AVERAGE('Nitrogen - RECM'!O8,'Nitrogen - MTREC'!O8,'Nitrogen - ETREC'!O8)</f>
        <v>3</v>
      </c>
      <c r="P8" s="269">
        <f>AVERAGE('Nitrogen - RECM'!P8,'Nitrogen - MTREC'!P8,'Nitrogen - ETREC'!P8)</f>
        <v>0</v>
      </c>
      <c r="Q8" s="269">
        <f>AVERAGE('Nitrogen - RECM'!Q8,'Nitrogen - MTREC'!Q8,'Nitrogen - ETREC'!Q8)</f>
        <v>0.66666666666666663</v>
      </c>
      <c r="R8" s="269">
        <f>AVERAGE('Nitrogen - RECM'!R8,'Nitrogen - MTREC'!R8,'Nitrogen - ETREC'!R8)</f>
        <v>6</v>
      </c>
    </row>
    <row r="9" spans="1:18">
      <c r="A9" s="3" t="s">
        <v>310</v>
      </c>
      <c r="B9" s="339" t="str">
        <f t="shared" si="0"/>
        <v>Aerifi</v>
      </c>
      <c r="C9" s="164" t="str">
        <f t="shared" si="1"/>
        <v>Radish</v>
      </c>
      <c r="D9" s="165" t="str">
        <f t="shared" si="2"/>
        <v>Brassica</v>
      </c>
      <c r="E9" s="258">
        <v>0.52239999999999998</v>
      </c>
      <c r="F9" s="169" t="s">
        <v>115</v>
      </c>
      <c r="G9" s="258">
        <v>1.2189831181071134</v>
      </c>
      <c r="H9" s="169" t="s">
        <v>114</v>
      </c>
      <c r="I9" s="258">
        <v>1.9454222222222255</v>
      </c>
      <c r="J9" s="169" t="s">
        <v>230</v>
      </c>
      <c r="K9" s="258">
        <v>1.643911111111108</v>
      </c>
      <c r="L9" s="169" t="s">
        <v>103</v>
      </c>
      <c r="M9" s="268">
        <f>AVERAGE('Nitrogen - RECM'!M9,'Nitrogen - MTREC'!M9,'Nitrogen - ETREC'!M9)</f>
        <v>0.33333333333333331</v>
      </c>
      <c r="N9" s="268">
        <f>AVERAGE('Nitrogen - RECM'!N9,'Nitrogen - MTREC'!N9,'Nitrogen - ETREC'!N9)</f>
        <v>1</v>
      </c>
      <c r="O9" s="268">
        <f>AVERAGE('Nitrogen - RECM'!O9,'Nitrogen - MTREC'!O9,'Nitrogen - ETREC'!O9)</f>
        <v>6</v>
      </c>
      <c r="P9" s="268">
        <f>AVERAGE('Nitrogen - RECM'!P9,'Nitrogen - MTREC'!P9,'Nitrogen - ETREC'!P9)</f>
        <v>0.33333333333333331</v>
      </c>
      <c r="Q9" s="268">
        <f>AVERAGE('Nitrogen - RECM'!Q9,'Nitrogen - MTREC'!Q9,'Nitrogen - ETREC'!Q9)</f>
        <v>0.66666666666666663</v>
      </c>
      <c r="R9" s="268">
        <f>AVERAGE('Nitrogen - RECM'!R9,'Nitrogen - MTREC'!R9,'Nitrogen - ETREC'!R9)</f>
        <v>10.333333333333334</v>
      </c>
    </row>
    <row r="10" spans="1:18">
      <c r="A10" s="3" t="s">
        <v>313</v>
      </c>
      <c r="B10" s="340" t="str">
        <f t="shared" si="0"/>
        <v>Digger</v>
      </c>
      <c r="C10" s="28" t="str">
        <f t="shared" si="1"/>
        <v>Radish</v>
      </c>
      <c r="D10" s="29" t="str">
        <f t="shared" si="2"/>
        <v>Brassica</v>
      </c>
      <c r="E10" s="259">
        <v>0.42520000000000002</v>
      </c>
      <c r="F10" s="167" t="s">
        <v>109</v>
      </c>
      <c r="G10" s="259">
        <v>1.1916669698021922</v>
      </c>
      <c r="H10" s="167" t="s">
        <v>121</v>
      </c>
      <c r="I10" s="259">
        <v>2.1018666666666705</v>
      </c>
      <c r="J10" s="167" t="s">
        <v>221</v>
      </c>
      <c r="K10" s="259">
        <v>1.7903999999999967</v>
      </c>
      <c r="L10" s="167" t="s">
        <v>145</v>
      </c>
      <c r="M10" s="269">
        <f>AVERAGE('Nitrogen - RECM'!M10,'Nitrogen - MTREC'!M10,'Nitrogen - ETREC'!M10)</f>
        <v>0.33333333333333331</v>
      </c>
      <c r="N10" s="269">
        <f>AVERAGE('Nitrogen - RECM'!N10,'Nitrogen - MTREC'!N10,'Nitrogen - ETREC'!N10)</f>
        <v>0.66666666666666663</v>
      </c>
      <c r="O10" s="269">
        <f>AVERAGE('Nitrogen - RECM'!O10,'Nitrogen - MTREC'!O10,'Nitrogen - ETREC'!O10)</f>
        <v>5.333333333333333</v>
      </c>
      <c r="P10" s="269">
        <f>AVERAGE('Nitrogen - RECM'!P10,'Nitrogen - MTREC'!P10,'Nitrogen - ETREC'!P10)</f>
        <v>0</v>
      </c>
      <c r="Q10" s="269">
        <f>AVERAGE('Nitrogen - RECM'!Q10,'Nitrogen - MTREC'!Q10,'Nitrogen - ETREC'!Q10)</f>
        <v>1</v>
      </c>
      <c r="R10" s="269">
        <f>AVERAGE('Nitrogen - RECM'!R10,'Nitrogen - MTREC'!R10,'Nitrogen - ETREC'!R10)</f>
        <v>10.666666666666666</v>
      </c>
    </row>
    <row r="11" spans="1:18">
      <c r="A11" s="3" t="s">
        <v>317</v>
      </c>
      <c r="B11" s="339" t="str">
        <f t="shared" si="0"/>
        <v>Driller</v>
      </c>
      <c r="C11" s="164" t="str">
        <f t="shared" si="1"/>
        <v>Radish</v>
      </c>
      <c r="D11" s="165" t="str">
        <f t="shared" si="2"/>
        <v>Brassica</v>
      </c>
      <c r="E11" s="258">
        <v>0.33119999999999999</v>
      </c>
      <c r="F11" s="169" t="s">
        <v>118</v>
      </c>
      <c r="G11" s="258">
        <v>0.96289422774847588</v>
      </c>
      <c r="H11" s="169" t="s">
        <v>134</v>
      </c>
      <c r="I11" s="258">
        <v>2.0264888888888928</v>
      </c>
      <c r="J11" s="169" t="s">
        <v>143</v>
      </c>
      <c r="K11" s="258">
        <v>1.7861334676289911</v>
      </c>
      <c r="L11" s="169" t="s">
        <v>149</v>
      </c>
      <c r="M11" s="268">
        <f>AVERAGE('Nitrogen - RECM'!M11,'Nitrogen - MTREC'!M11,'Nitrogen - ETREC'!M11)</f>
        <v>0.33333333333333331</v>
      </c>
      <c r="N11" s="268">
        <f>AVERAGE('Nitrogen - RECM'!N11,'Nitrogen - MTREC'!N11,'Nitrogen - ETREC'!N11)</f>
        <v>0.66666666666666663</v>
      </c>
      <c r="O11" s="268">
        <f>AVERAGE('Nitrogen - RECM'!O11,'Nitrogen - MTREC'!O11,'Nitrogen - ETREC'!O11)</f>
        <v>4</v>
      </c>
      <c r="P11" s="268">
        <f>AVERAGE('Nitrogen - RECM'!P11,'Nitrogen - MTREC'!P11,'Nitrogen - ETREC'!P11)</f>
        <v>0.33333333333333331</v>
      </c>
      <c r="Q11" s="268">
        <f>AVERAGE('Nitrogen - RECM'!Q11,'Nitrogen - MTREC'!Q11,'Nitrogen - ETREC'!Q11)</f>
        <v>0.66666666666666663</v>
      </c>
      <c r="R11" s="268">
        <f>AVERAGE('Nitrogen - RECM'!R11,'Nitrogen - MTREC'!R11,'Nitrogen - ETREC'!R11)</f>
        <v>9.3333333333333339</v>
      </c>
    </row>
    <row r="12" spans="1:18">
      <c r="A12" s="3" t="s">
        <v>305</v>
      </c>
      <c r="B12" s="340" t="str">
        <f t="shared" si="0"/>
        <v>SERALPHA</v>
      </c>
      <c r="C12" s="28" t="str">
        <f t="shared" si="1"/>
        <v>Radish</v>
      </c>
      <c r="D12" s="29" t="str">
        <f t="shared" si="2"/>
        <v>Brassica</v>
      </c>
      <c r="E12" s="259">
        <v>0.50529999999999997</v>
      </c>
      <c r="F12" s="167" t="s">
        <v>95</v>
      </c>
      <c r="G12" s="259">
        <v>1.3077606000981075</v>
      </c>
      <c r="H12" s="167" t="s">
        <v>94</v>
      </c>
      <c r="I12" s="259">
        <v>1.90275555555556</v>
      </c>
      <c r="J12" s="167" t="s">
        <v>137</v>
      </c>
      <c r="K12" s="259">
        <v>1.675911111111108</v>
      </c>
      <c r="L12" s="167" t="s">
        <v>103</v>
      </c>
      <c r="M12" s="269">
        <f>AVERAGE('Nitrogen - RECM'!M12,'Nitrogen - MTREC'!M12,'Nitrogen - ETREC'!M12)</f>
        <v>0.33333333333333331</v>
      </c>
      <c r="N12" s="269">
        <f>AVERAGE('Nitrogen - RECM'!N12,'Nitrogen - MTREC'!N12,'Nitrogen - ETREC'!N12)</f>
        <v>1</v>
      </c>
      <c r="O12" s="269">
        <f>AVERAGE('Nitrogen - RECM'!O12,'Nitrogen - MTREC'!O12,'Nitrogen - ETREC'!O12)</f>
        <v>6</v>
      </c>
      <c r="P12" s="269">
        <f>AVERAGE('Nitrogen - RECM'!P12,'Nitrogen - MTREC'!P12,'Nitrogen - ETREC'!P12)</f>
        <v>0</v>
      </c>
      <c r="Q12" s="269">
        <f>AVERAGE('Nitrogen - RECM'!Q12,'Nitrogen - MTREC'!Q12,'Nitrogen - ETREC'!Q12)</f>
        <v>0.66666666666666663</v>
      </c>
      <c r="R12" s="269">
        <f>AVERAGE('Nitrogen - RECM'!R12,'Nitrogen - MTREC'!R12,'Nitrogen - ETREC'!R12)</f>
        <v>11</v>
      </c>
    </row>
    <row r="13" spans="1:18">
      <c r="A13" s="3" t="s">
        <v>306</v>
      </c>
      <c r="B13" s="339" t="str">
        <f t="shared" si="0"/>
        <v>SERWF19</v>
      </c>
      <c r="C13" s="164" t="str">
        <f t="shared" si="1"/>
        <v>Radish</v>
      </c>
      <c r="D13" s="165" t="str">
        <f t="shared" si="2"/>
        <v>Brassica</v>
      </c>
      <c r="E13" s="258">
        <v>0.60099999999999998</v>
      </c>
      <c r="F13" s="169" t="s">
        <v>105</v>
      </c>
      <c r="G13" s="258">
        <v>1.2941025259456469</v>
      </c>
      <c r="H13" s="169" t="s">
        <v>104</v>
      </c>
      <c r="I13" s="258">
        <v>2.0235319266219012</v>
      </c>
      <c r="J13" s="169" t="s">
        <v>143</v>
      </c>
      <c r="K13" s="258">
        <v>1.593511245406769</v>
      </c>
      <c r="L13" s="169" t="s">
        <v>221</v>
      </c>
      <c r="M13" s="268">
        <f>AVERAGE('Nitrogen - RECM'!M13,'Nitrogen - MTREC'!M13,'Nitrogen - ETREC'!M13)</f>
        <v>0.33333333333333331</v>
      </c>
      <c r="N13" s="268">
        <f>AVERAGE('Nitrogen - RECM'!N13,'Nitrogen - MTREC'!N13,'Nitrogen - ETREC'!N13)</f>
        <v>1</v>
      </c>
      <c r="O13" s="268">
        <f>AVERAGE('Nitrogen - RECM'!O13,'Nitrogen - MTREC'!O13,'Nitrogen - ETREC'!O13)</f>
        <v>7.333333333333333</v>
      </c>
      <c r="P13" s="268">
        <f>AVERAGE('Nitrogen - RECM'!P13,'Nitrogen - MTREC'!P13,'Nitrogen - ETREC'!P13)</f>
        <v>0</v>
      </c>
      <c r="Q13" s="268">
        <f>AVERAGE('Nitrogen - RECM'!Q13,'Nitrogen - MTREC'!Q13,'Nitrogen - ETREC'!Q13)</f>
        <v>0.66666666666666663</v>
      </c>
      <c r="R13" s="268">
        <f>AVERAGE('Nitrogen - RECM'!R13,'Nitrogen - MTREC'!R13,'Nitrogen - ETREC'!R13)</f>
        <v>7.666666666666667</v>
      </c>
    </row>
    <row r="14" spans="1:18">
      <c r="A14" s="3" t="s">
        <v>314</v>
      </c>
      <c r="B14" s="340" t="str">
        <f t="shared" si="0"/>
        <v>Smart</v>
      </c>
      <c r="C14" s="28" t="str">
        <f t="shared" si="1"/>
        <v>Radish</v>
      </c>
      <c r="D14" s="29" t="str">
        <f t="shared" si="2"/>
        <v>Brassica</v>
      </c>
      <c r="E14" s="259">
        <v>0.52580000000000005</v>
      </c>
      <c r="F14" s="167" t="s">
        <v>115</v>
      </c>
      <c r="G14" s="259">
        <v>1.1882524512640769</v>
      </c>
      <c r="H14" s="167" t="s">
        <v>121</v>
      </c>
      <c r="I14" s="259">
        <v>1.9496888888888928</v>
      </c>
      <c r="J14" s="167" t="s">
        <v>218</v>
      </c>
      <c r="K14" s="259">
        <v>1.4901333333333304</v>
      </c>
      <c r="L14" s="167" t="s">
        <v>155</v>
      </c>
      <c r="M14" s="269">
        <f>AVERAGE('Nitrogen - RECM'!M14,'Nitrogen - MTREC'!M14,'Nitrogen - ETREC'!M14)</f>
        <v>0.33333333333333331</v>
      </c>
      <c r="N14" s="269">
        <f>AVERAGE('Nitrogen - RECM'!N14,'Nitrogen - MTREC'!N14,'Nitrogen - ETREC'!N14)</f>
        <v>0.66666666666666663</v>
      </c>
      <c r="O14" s="269">
        <f>AVERAGE('Nitrogen - RECM'!O14,'Nitrogen - MTREC'!O14,'Nitrogen - ETREC'!O14)</f>
        <v>5</v>
      </c>
      <c r="P14" s="269">
        <f>AVERAGE('Nitrogen - RECM'!P14,'Nitrogen - MTREC'!P14,'Nitrogen - ETREC'!P14)</f>
        <v>0</v>
      </c>
      <c r="Q14" s="269">
        <f>AVERAGE('Nitrogen - RECM'!Q14,'Nitrogen - MTREC'!Q14,'Nitrogen - ETREC'!Q14)</f>
        <v>0.66666666666666663</v>
      </c>
      <c r="R14" s="269">
        <f>AVERAGE('Nitrogen - RECM'!R14,'Nitrogen - MTREC'!R14,'Nitrogen - ETREC'!R14)</f>
        <v>7.333333333333333</v>
      </c>
    </row>
    <row r="15" spans="1:18">
      <c r="A15" s="3" t="s">
        <v>319</v>
      </c>
      <c r="B15" s="339" t="str">
        <f t="shared" si="0"/>
        <v>Jackpot </v>
      </c>
      <c r="C15" s="164" t="str">
        <f t="shared" si="1"/>
        <v>Turnip</v>
      </c>
      <c r="D15" s="165" t="str">
        <f t="shared" si="2"/>
        <v>Brassica</v>
      </c>
      <c r="E15" s="258">
        <v>0.32100000000000001</v>
      </c>
      <c r="F15" s="169" t="s">
        <v>118</v>
      </c>
      <c r="G15" s="258">
        <v>0.77851022669025782</v>
      </c>
      <c r="H15" s="169" t="s">
        <v>141</v>
      </c>
      <c r="I15" s="258">
        <v>1.9624888888888927</v>
      </c>
      <c r="J15" s="169" t="s">
        <v>218</v>
      </c>
      <c r="K15" s="258">
        <v>1.59182235651788</v>
      </c>
      <c r="L15" s="169" t="s">
        <v>221</v>
      </c>
      <c r="M15" s="268">
        <f>AVERAGE('Nitrogen - RECM'!M15,'Nitrogen - MTREC'!M15,'Nitrogen - ETREC'!M15)</f>
        <v>0</v>
      </c>
      <c r="N15" s="268">
        <f>AVERAGE('Nitrogen - RECM'!N15,'Nitrogen - MTREC'!N15,'Nitrogen - ETREC'!N15)</f>
        <v>0.66666666666666663</v>
      </c>
      <c r="O15" s="268">
        <f>AVERAGE('Nitrogen - RECM'!O15,'Nitrogen - MTREC'!O15,'Nitrogen - ETREC'!O15)</f>
        <v>4</v>
      </c>
      <c r="P15" s="268">
        <f>AVERAGE('Nitrogen - RECM'!P15,'Nitrogen - MTREC'!P15,'Nitrogen - ETREC'!P15)</f>
        <v>0</v>
      </c>
      <c r="Q15" s="268">
        <f>AVERAGE('Nitrogen - RECM'!Q15,'Nitrogen - MTREC'!Q15,'Nitrogen - ETREC'!Q15)</f>
        <v>0.33333333333333331</v>
      </c>
      <c r="R15" s="268">
        <f>AVERAGE('Nitrogen - RECM'!R15,'Nitrogen - MTREC'!R15,'Nitrogen - ETREC'!R15)</f>
        <v>5.333333333333333</v>
      </c>
    </row>
    <row r="16" spans="1:18" s="181" customFormat="1">
      <c r="B16" s="388" t="s">
        <v>1</v>
      </c>
      <c r="C16" s="403"/>
      <c r="D16" s="417"/>
      <c r="E16" s="270">
        <f>AVERAGE(E5:E15)</f>
        <v>0.41020909090909091</v>
      </c>
      <c r="F16" s="173"/>
      <c r="G16" s="270">
        <f>AVERAGE(G5:G15)</f>
        <v>0.96289422774847688</v>
      </c>
      <c r="H16" s="173"/>
      <c r="I16" s="270">
        <f>AVERAGE(I5:I15)</f>
        <v>1.9670200741373478</v>
      </c>
      <c r="J16" s="175"/>
      <c r="K16" s="270">
        <f>AVERAGE(K5:K15)</f>
        <v>1.6816889255149752</v>
      </c>
      <c r="L16" s="175"/>
      <c r="M16" s="271">
        <f t="shared" ref="M16:R16" si="3">AVERAGE(M5:M15)</f>
        <v>0.2424242424242424</v>
      </c>
      <c r="N16" s="271">
        <f t="shared" si="3"/>
        <v>0.72727272727272729</v>
      </c>
      <c r="O16" s="271">
        <f t="shared" si="3"/>
        <v>4.9090909090909101</v>
      </c>
      <c r="P16" s="271">
        <f t="shared" si="3"/>
        <v>0.1212121212121212</v>
      </c>
      <c r="Q16" s="271">
        <f t="shared" si="3"/>
        <v>0.66666666666666674</v>
      </c>
      <c r="R16" s="271">
        <f t="shared" si="3"/>
        <v>8.0303030303030294</v>
      </c>
    </row>
    <row r="17" spans="1:32" s="181" customFormat="1">
      <c r="B17" s="389" t="s">
        <v>429</v>
      </c>
      <c r="C17" s="404"/>
      <c r="D17" s="418"/>
      <c r="E17" s="272">
        <f>MIN(E5:E15)</f>
        <v>0.1946</v>
      </c>
      <c r="F17" s="179"/>
      <c r="G17" s="272">
        <f>MIN(G5:G15)</f>
        <v>0.4438874099549735</v>
      </c>
      <c r="H17" s="179"/>
      <c r="I17" s="272">
        <f>MIN(I5:I15)</f>
        <v>1.8544000000000036</v>
      </c>
      <c r="J17" s="180"/>
      <c r="K17" s="272">
        <f>MIN(K5:K15)</f>
        <v>1.4901333333333304</v>
      </c>
      <c r="L17" s="180"/>
      <c r="M17" s="273">
        <f t="shared" ref="M17:R17" si="4">MIN(M5:M15)</f>
        <v>0</v>
      </c>
      <c r="N17" s="273">
        <f t="shared" si="4"/>
        <v>0.33333333333333331</v>
      </c>
      <c r="O17" s="273">
        <f t="shared" si="4"/>
        <v>3</v>
      </c>
      <c r="P17" s="273">
        <f t="shared" si="4"/>
        <v>0</v>
      </c>
      <c r="Q17" s="273">
        <f t="shared" si="4"/>
        <v>0.33333333333333331</v>
      </c>
      <c r="R17" s="273">
        <f t="shared" si="4"/>
        <v>5</v>
      </c>
    </row>
    <row r="18" spans="1:32" s="181" customFormat="1">
      <c r="B18" s="389" t="s">
        <v>430</v>
      </c>
      <c r="C18" s="404"/>
      <c r="D18" s="418"/>
      <c r="E18" s="272">
        <f>MAX(E5:E15)</f>
        <v>0.60099999999999998</v>
      </c>
      <c r="F18" s="179"/>
      <c r="G18" s="272">
        <f>MAX(G5:G15)</f>
        <v>1.3077606000981075</v>
      </c>
      <c r="H18" s="179"/>
      <c r="I18" s="272">
        <f>MAX(I5:I15)</f>
        <v>2.1018666666666705</v>
      </c>
      <c r="J18" s="180"/>
      <c r="K18" s="272">
        <f>MAX(K5:K15)</f>
        <v>1.8835555555555525</v>
      </c>
      <c r="L18" s="180"/>
      <c r="M18" s="273">
        <f t="shared" ref="M18:R18" si="5">MAX(M5:M15)</f>
        <v>0.33333333333333331</v>
      </c>
      <c r="N18" s="273">
        <f t="shared" si="5"/>
        <v>1</v>
      </c>
      <c r="O18" s="273">
        <f t="shared" si="5"/>
        <v>7.333333333333333</v>
      </c>
      <c r="P18" s="273">
        <f t="shared" si="5"/>
        <v>0.66666666666666663</v>
      </c>
      <c r="Q18" s="273">
        <f t="shared" si="5"/>
        <v>1.3333333333333333</v>
      </c>
      <c r="R18" s="273">
        <f t="shared" si="5"/>
        <v>11</v>
      </c>
    </row>
    <row r="19" spans="1:32" s="181" customFormat="1" ht="13.8" thickBot="1">
      <c r="B19" s="390" t="s">
        <v>431</v>
      </c>
      <c r="C19" s="405"/>
      <c r="D19" s="419"/>
      <c r="E19" s="274">
        <f>E18-E17</f>
        <v>0.40639999999999998</v>
      </c>
      <c r="F19" s="184"/>
      <c r="G19" s="274">
        <f>G18-G17</f>
        <v>0.86387319014313402</v>
      </c>
      <c r="H19" s="184"/>
      <c r="I19" s="274">
        <f>I18-I17</f>
        <v>0.24746666666666695</v>
      </c>
      <c r="J19" s="186"/>
      <c r="K19" s="274">
        <f>K18-K17</f>
        <v>0.39342222222222212</v>
      </c>
      <c r="L19" s="186"/>
      <c r="M19" s="275">
        <f t="shared" ref="M19:R19" si="6">M18-M17</f>
        <v>0.33333333333333331</v>
      </c>
      <c r="N19" s="275">
        <f t="shared" si="6"/>
        <v>0.66666666666666674</v>
      </c>
      <c r="O19" s="275">
        <f t="shared" si="6"/>
        <v>4.333333333333333</v>
      </c>
      <c r="P19" s="275">
        <f t="shared" si="6"/>
        <v>0.66666666666666663</v>
      </c>
      <c r="Q19" s="275">
        <f t="shared" si="6"/>
        <v>1</v>
      </c>
      <c r="R19" s="275">
        <f t="shared" si="6"/>
        <v>6</v>
      </c>
    </row>
    <row r="20" spans="1:32" s="248" customFormat="1" ht="64.2" customHeight="1">
      <c r="B20" s="486" t="s">
        <v>555</v>
      </c>
      <c r="C20" s="486"/>
      <c r="D20" s="486"/>
      <c r="E20" s="486"/>
      <c r="F20" s="486"/>
      <c r="G20" s="486"/>
      <c r="H20" s="486"/>
      <c r="I20" s="486"/>
      <c r="J20" s="486"/>
      <c r="K20" s="486"/>
      <c r="L20" s="486"/>
      <c r="M20" s="486"/>
      <c r="N20" s="486"/>
      <c r="O20" s="486"/>
      <c r="P20" s="486"/>
      <c r="Q20" s="486"/>
      <c r="R20" s="486"/>
      <c r="S20" s="276"/>
      <c r="T20" s="276"/>
      <c r="AF20" s="248" t="s">
        <v>3</v>
      </c>
    </row>
    <row r="21" spans="1:32" s="166" customFormat="1" ht="30" customHeight="1" thickBot="1">
      <c r="B21" s="493" t="s">
        <v>596</v>
      </c>
      <c r="C21" s="493"/>
      <c r="D21" s="493"/>
      <c r="E21" s="493"/>
      <c r="F21" s="493"/>
      <c r="G21" s="493"/>
      <c r="H21" s="493"/>
      <c r="I21" s="493"/>
      <c r="J21" s="493"/>
      <c r="K21" s="493"/>
      <c r="L21" s="493"/>
      <c r="M21" s="493"/>
      <c r="N21" s="493"/>
      <c r="O21" s="493"/>
      <c r="P21" s="493"/>
      <c r="Q21" s="493"/>
      <c r="R21" s="493"/>
    </row>
    <row r="22" spans="1:32" ht="28.2" customHeight="1">
      <c r="B22" s="1" t="s">
        <v>0</v>
      </c>
      <c r="C22" s="160" t="s">
        <v>505</v>
      </c>
      <c r="D22" s="160" t="s">
        <v>21</v>
      </c>
      <c r="E22" s="477" t="s">
        <v>595</v>
      </c>
      <c r="F22" s="478"/>
      <c r="G22" s="478"/>
      <c r="H22" s="478"/>
      <c r="I22" s="477" t="s">
        <v>594</v>
      </c>
      <c r="J22" s="478"/>
      <c r="K22" s="478"/>
      <c r="L22" s="478"/>
      <c r="M22" s="477" t="s">
        <v>590</v>
      </c>
      <c r="N22" s="478"/>
      <c r="O22" s="478"/>
      <c r="P22" s="477" t="s">
        <v>591</v>
      </c>
      <c r="Q22" s="478"/>
      <c r="R22" s="478"/>
    </row>
    <row r="23" spans="1:32" ht="19.8" customHeight="1" thickBot="1">
      <c r="B23" s="2"/>
      <c r="C23" s="161"/>
      <c r="D23" s="161"/>
      <c r="E23" s="480" t="s">
        <v>269</v>
      </c>
      <c r="F23" s="481"/>
      <c r="G23" s="482" t="s">
        <v>81</v>
      </c>
      <c r="H23" s="481"/>
      <c r="I23" s="483" t="s">
        <v>85</v>
      </c>
      <c r="J23" s="481"/>
      <c r="K23" s="481" t="s">
        <v>81</v>
      </c>
      <c r="L23" s="481"/>
      <c r="M23" s="330" t="s">
        <v>525</v>
      </c>
      <c r="N23" s="328" t="s">
        <v>526</v>
      </c>
      <c r="O23" s="328" t="s">
        <v>527</v>
      </c>
      <c r="P23" s="330" t="s">
        <v>525</v>
      </c>
      <c r="Q23" s="328" t="s">
        <v>526</v>
      </c>
      <c r="R23" s="328" t="s">
        <v>527</v>
      </c>
    </row>
    <row r="24" spans="1:32" s="181" customFormat="1">
      <c r="B24" s="391" t="s">
        <v>448</v>
      </c>
      <c r="C24" s="406"/>
      <c r="D24" s="406"/>
      <c r="E24" s="277"/>
      <c r="F24" s="189"/>
      <c r="G24" s="277"/>
      <c r="H24" s="189"/>
      <c r="I24" s="278"/>
      <c r="J24" s="190"/>
      <c r="K24" s="278"/>
      <c r="L24" s="190"/>
      <c r="M24" s="245"/>
      <c r="N24" s="245"/>
      <c r="O24" s="245"/>
      <c r="P24" s="245"/>
      <c r="Q24" s="245"/>
      <c r="R24" s="245"/>
    </row>
    <row r="25" spans="1:32">
      <c r="A25" s="3" t="s">
        <v>316</v>
      </c>
      <c r="B25" s="339" t="str">
        <f t="shared" ref="B25:B44" si="7">VLOOKUP(A25,VL_CCVT,4,FALSE)</f>
        <v>Centurion</v>
      </c>
      <c r="C25" s="164" t="str">
        <f t="shared" ref="C25:C44" si="8">VLOOKUP(A25,VL_CCVT,3,FALSE)</f>
        <v>Annual Ryegrass</v>
      </c>
      <c r="D25" s="165" t="str">
        <f t="shared" ref="D25:D44" si="9">VLOOKUP(A25,VL_CCVT,2,FALSE)</f>
        <v>Cereal</v>
      </c>
      <c r="E25" s="258">
        <v>0.2697</v>
      </c>
      <c r="F25" s="168" t="s">
        <v>233</v>
      </c>
      <c r="G25" s="258">
        <v>0.99703941312962796</v>
      </c>
      <c r="H25" s="168" t="s">
        <v>208</v>
      </c>
      <c r="I25" s="258">
        <v>1.5480888888888937</v>
      </c>
      <c r="J25" s="168" t="s">
        <v>528</v>
      </c>
      <c r="K25" s="258">
        <v>1.048888888888881</v>
      </c>
      <c r="L25" s="168" t="s">
        <v>144</v>
      </c>
      <c r="M25" s="268">
        <f>AVERAGE('Nitrogen - RECM'!M25,'Nitrogen - MTREC'!M25,'Nitrogen - ETREC'!M25)</f>
        <v>0</v>
      </c>
      <c r="N25" s="268">
        <f>AVERAGE('Nitrogen - RECM'!N25,'Nitrogen - MTREC'!N25,'Nitrogen - ETREC'!N25)</f>
        <v>0</v>
      </c>
      <c r="O25" s="268">
        <f>AVERAGE('Nitrogen - RECM'!O25,'Nitrogen - MTREC'!O25,'Nitrogen - ETREC'!O25)</f>
        <v>2.3333333333333335</v>
      </c>
      <c r="P25" s="268">
        <f>AVERAGE('Nitrogen - RECM'!P25,'Nitrogen - MTREC'!P25,'Nitrogen - ETREC'!P25)</f>
        <v>0</v>
      </c>
      <c r="Q25" s="268">
        <f>AVERAGE('Nitrogen - RECM'!Q25,'Nitrogen - MTREC'!Q25,'Nitrogen - ETREC'!Q25)</f>
        <v>0</v>
      </c>
      <c r="R25" s="268">
        <f>AVERAGE('Nitrogen - RECM'!R25,'Nitrogen - MTREC'!R25,'Nitrogen - ETREC'!R25)</f>
        <v>3.3333333333333335</v>
      </c>
    </row>
    <row r="26" spans="1:32">
      <c r="A26" s="3" t="s">
        <v>328</v>
      </c>
      <c r="B26" s="340" t="str">
        <f t="shared" si="7"/>
        <v>Lowboy</v>
      </c>
      <c r="C26" s="28" t="str">
        <f t="shared" si="8"/>
        <v>Annual Ryegrass</v>
      </c>
      <c r="D26" s="29" t="str">
        <f t="shared" si="9"/>
        <v>Cereal</v>
      </c>
      <c r="E26" s="259">
        <v>5.1220000000000002E-2</v>
      </c>
      <c r="F26" s="170" t="s">
        <v>264</v>
      </c>
      <c r="G26" s="259">
        <v>0.37901155773078443</v>
      </c>
      <c r="H26" s="170" t="s">
        <v>158</v>
      </c>
      <c r="I26" s="259">
        <v>1.9452444444444479</v>
      </c>
      <c r="J26" s="170" t="s">
        <v>230</v>
      </c>
      <c r="K26" s="259">
        <v>1.3260786040893457</v>
      </c>
      <c r="L26" s="170" t="s">
        <v>230</v>
      </c>
      <c r="M26" s="269">
        <f>AVERAGE('Nitrogen - RECM'!M26,'Nitrogen - MTREC'!M26,'Nitrogen - ETREC'!M26)</f>
        <v>0</v>
      </c>
      <c r="N26" s="269">
        <f>AVERAGE('Nitrogen - RECM'!N26,'Nitrogen - MTREC'!N26,'Nitrogen - ETREC'!N26)</f>
        <v>0</v>
      </c>
      <c r="O26" s="269">
        <f>AVERAGE('Nitrogen - RECM'!O26,'Nitrogen - MTREC'!O26,'Nitrogen - ETREC'!O26)</f>
        <v>0.66666666666666663</v>
      </c>
      <c r="P26" s="269">
        <f>AVERAGE('Nitrogen - RECM'!P26,'Nitrogen - MTREC'!P26,'Nitrogen - ETREC'!P26)</f>
        <v>0</v>
      </c>
      <c r="Q26" s="269">
        <f>AVERAGE('Nitrogen - RECM'!Q26,'Nitrogen - MTREC'!Q26,'Nitrogen - ETREC'!Q26)</f>
        <v>0</v>
      </c>
      <c r="R26" s="269">
        <f>AVERAGE('Nitrogen - RECM'!R26,'Nitrogen - MTREC'!R26,'Nitrogen - ETREC'!R26)</f>
        <v>2.6666666666666665</v>
      </c>
    </row>
    <row r="27" spans="1:32">
      <c r="A27" s="3" t="s">
        <v>302</v>
      </c>
      <c r="B27" s="339">
        <f t="shared" si="7"/>
        <v>140760</v>
      </c>
      <c r="C27" s="164" t="str">
        <f t="shared" si="8"/>
        <v>Barley</v>
      </c>
      <c r="D27" s="165" t="str">
        <f t="shared" si="9"/>
        <v>Cereal</v>
      </c>
      <c r="E27" s="258">
        <v>0.43709999999999999</v>
      </c>
      <c r="F27" s="168" t="s">
        <v>109</v>
      </c>
      <c r="G27" s="258">
        <v>1.3862945264747564</v>
      </c>
      <c r="H27" s="168" t="s">
        <v>194</v>
      </c>
      <c r="I27" s="258">
        <v>1.4698666666666718</v>
      </c>
      <c r="J27" s="168" t="s">
        <v>529</v>
      </c>
      <c r="K27" s="258">
        <v>0.90844444444443662</v>
      </c>
      <c r="L27" s="168" t="s">
        <v>258</v>
      </c>
      <c r="M27" s="268">
        <f>AVERAGE('Nitrogen - RECM'!M27,'Nitrogen - MTREC'!M27,'Nitrogen - ETREC'!M27)</f>
        <v>0</v>
      </c>
      <c r="N27" s="268">
        <f>AVERAGE('Nitrogen - RECM'!N27,'Nitrogen - MTREC'!N27,'Nitrogen - ETREC'!N27)</f>
        <v>0</v>
      </c>
      <c r="O27" s="268">
        <f>AVERAGE('Nitrogen - RECM'!O27,'Nitrogen - MTREC'!O27,'Nitrogen - ETREC'!O27)</f>
        <v>1.6666666666666667</v>
      </c>
      <c r="P27" s="268">
        <f>AVERAGE('Nitrogen - RECM'!P27,'Nitrogen - MTREC'!P27,'Nitrogen - ETREC'!P27)</f>
        <v>0</v>
      </c>
      <c r="Q27" s="268">
        <f>AVERAGE('Nitrogen - RECM'!Q27,'Nitrogen - MTREC'!Q27,'Nitrogen - ETREC'!Q27)</f>
        <v>-0.33333333333333331</v>
      </c>
      <c r="R27" s="268">
        <f>AVERAGE('Nitrogen - RECM'!R27,'Nitrogen - MTREC'!R27,'Nitrogen - ETREC'!R27)</f>
        <v>-0.66666666666666663</v>
      </c>
    </row>
    <row r="28" spans="1:32">
      <c r="A28" s="3" t="s">
        <v>304</v>
      </c>
      <c r="B28" s="340">
        <f t="shared" si="7"/>
        <v>140789</v>
      </c>
      <c r="C28" s="28" t="str">
        <f t="shared" si="8"/>
        <v>Barley</v>
      </c>
      <c r="D28" s="29" t="str">
        <f t="shared" si="9"/>
        <v>Cereal</v>
      </c>
      <c r="E28" s="259">
        <v>0.48139999999999999</v>
      </c>
      <c r="F28" s="170" t="s">
        <v>95</v>
      </c>
      <c r="G28" s="259">
        <v>1.358978378169835</v>
      </c>
      <c r="H28" s="170" t="s">
        <v>199</v>
      </c>
      <c r="I28" s="259">
        <v>1.5856000000000043</v>
      </c>
      <c r="J28" s="170" t="s">
        <v>406</v>
      </c>
      <c r="K28" s="259">
        <v>0.9891968174718172</v>
      </c>
      <c r="L28" s="170" t="s">
        <v>250</v>
      </c>
      <c r="M28" s="269">
        <f>AVERAGE('Nitrogen - RECM'!M28,'Nitrogen - MTREC'!M28,'Nitrogen - ETREC'!M28)</f>
        <v>0</v>
      </c>
      <c r="N28" s="269">
        <f>AVERAGE('Nitrogen - RECM'!N28,'Nitrogen - MTREC'!N28,'Nitrogen - ETREC'!N28)</f>
        <v>0</v>
      </c>
      <c r="O28" s="269">
        <f>AVERAGE('Nitrogen - RECM'!O28,'Nitrogen - MTREC'!O28,'Nitrogen - ETREC'!O28)</f>
        <v>2.3333333333333335</v>
      </c>
      <c r="P28" s="269">
        <f>AVERAGE('Nitrogen - RECM'!P28,'Nitrogen - MTREC'!P28,'Nitrogen - ETREC'!P28)</f>
        <v>0</v>
      </c>
      <c r="Q28" s="269">
        <f>AVERAGE('Nitrogen - RECM'!Q28,'Nitrogen - MTREC'!Q28,'Nitrogen - ETREC'!Q28)</f>
        <v>0</v>
      </c>
      <c r="R28" s="269">
        <f>AVERAGE('Nitrogen - RECM'!R28,'Nitrogen - MTREC'!R28,'Nitrogen - ETREC'!R28)</f>
        <v>1.3333333333333333</v>
      </c>
    </row>
    <row r="29" spans="1:32">
      <c r="A29" s="3" t="s">
        <v>309</v>
      </c>
      <c r="B29" s="339">
        <f t="shared" si="7"/>
        <v>140797</v>
      </c>
      <c r="C29" s="164" t="str">
        <f t="shared" si="8"/>
        <v>Barley</v>
      </c>
      <c r="D29" s="165" t="str">
        <f t="shared" si="9"/>
        <v>Cereal</v>
      </c>
      <c r="E29" s="258">
        <v>0.38929999999999998</v>
      </c>
      <c r="F29" s="168" t="s">
        <v>203</v>
      </c>
      <c r="G29" s="258">
        <v>1.2497137849501507</v>
      </c>
      <c r="H29" s="168" t="s">
        <v>205</v>
      </c>
      <c r="I29" s="258">
        <v>1.6142222222222269</v>
      </c>
      <c r="J29" s="168" t="s">
        <v>258</v>
      </c>
      <c r="K29" s="258">
        <v>1.0094222222222142</v>
      </c>
      <c r="L29" s="168" t="s">
        <v>253</v>
      </c>
      <c r="M29" s="268">
        <f>AVERAGE('Nitrogen - RECM'!M29,'Nitrogen - MTREC'!M29,'Nitrogen - ETREC'!M29)</f>
        <v>0</v>
      </c>
      <c r="N29" s="268">
        <f>AVERAGE('Nitrogen - RECM'!N29,'Nitrogen - MTREC'!N29,'Nitrogen - ETREC'!N29)</f>
        <v>0</v>
      </c>
      <c r="O29" s="268">
        <f>AVERAGE('Nitrogen - RECM'!O29,'Nitrogen - MTREC'!O29,'Nitrogen - ETREC'!O29)</f>
        <v>2</v>
      </c>
      <c r="P29" s="268">
        <f>AVERAGE('Nitrogen - RECM'!P29,'Nitrogen - MTREC'!P29,'Nitrogen - ETREC'!P29)</f>
        <v>0</v>
      </c>
      <c r="Q29" s="268">
        <f>AVERAGE('Nitrogen - RECM'!Q29,'Nitrogen - MTREC'!Q29,'Nitrogen - ETREC'!Q29)</f>
        <v>0</v>
      </c>
      <c r="R29" s="268">
        <f>AVERAGE('Nitrogen - RECM'!R29,'Nitrogen - MTREC'!R29,'Nitrogen - ETREC'!R29)</f>
        <v>1</v>
      </c>
    </row>
    <row r="30" spans="1:32">
      <c r="A30" s="3" t="s">
        <v>307</v>
      </c>
      <c r="B30" s="340" t="str">
        <f t="shared" si="7"/>
        <v>SB255</v>
      </c>
      <c r="C30" s="28" t="str">
        <f t="shared" si="8"/>
        <v>Barley</v>
      </c>
      <c r="D30" s="29" t="str">
        <f t="shared" si="9"/>
        <v>Cereal</v>
      </c>
      <c r="E30" s="259">
        <v>0.40629999999999999</v>
      </c>
      <c r="F30" s="170" t="s">
        <v>203</v>
      </c>
      <c r="G30" s="259">
        <v>1.277029933255071</v>
      </c>
      <c r="H30" s="170" t="s">
        <v>202</v>
      </c>
      <c r="I30" s="259">
        <v>1.6008888888888937</v>
      </c>
      <c r="J30" s="170" t="s">
        <v>357</v>
      </c>
      <c r="K30" s="259">
        <v>0.95964444444443608</v>
      </c>
      <c r="L30" s="170" t="s">
        <v>247</v>
      </c>
      <c r="M30" s="269">
        <f>AVERAGE('Nitrogen - RECM'!M30,'Nitrogen - MTREC'!M30,'Nitrogen - ETREC'!M30)</f>
        <v>0</v>
      </c>
      <c r="N30" s="269">
        <f>AVERAGE('Nitrogen - RECM'!N30,'Nitrogen - MTREC'!N30,'Nitrogen - ETREC'!N30)</f>
        <v>0</v>
      </c>
      <c r="O30" s="269">
        <f>AVERAGE('Nitrogen - RECM'!O30,'Nitrogen - MTREC'!O30,'Nitrogen - ETREC'!O30)</f>
        <v>2.6666666666666665</v>
      </c>
      <c r="P30" s="269">
        <f>AVERAGE('Nitrogen - RECM'!P30,'Nitrogen - MTREC'!P30,'Nitrogen - ETREC'!P30)</f>
        <v>0</v>
      </c>
      <c r="Q30" s="269">
        <f>AVERAGE('Nitrogen - RECM'!Q30,'Nitrogen - MTREC'!Q30,'Nitrogen - ETREC'!Q30)</f>
        <v>0</v>
      </c>
      <c r="R30" s="269">
        <f>AVERAGE('Nitrogen - RECM'!R30,'Nitrogen - MTREC'!R30,'Nitrogen - ETREC'!R30)</f>
        <v>1.3333333333333333</v>
      </c>
    </row>
    <row r="31" spans="1:32">
      <c r="A31" s="3" t="s">
        <v>301</v>
      </c>
      <c r="B31" s="339" t="str">
        <f t="shared" si="7"/>
        <v>Secretariat</v>
      </c>
      <c r="C31" s="164" t="str">
        <f t="shared" si="8"/>
        <v>Barley</v>
      </c>
      <c r="D31" s="165" t="str">
        <f t="shared" si="9"/>
        <v>Cereal</v>
      </c>
      <c r="E31" s="258">
        <v>0.44729999999999998</v>
      </c>
      <c r="F31" s="168" t="s">
        <v>146</v>
      </c>
      <c r="G31" s="258">
        <v>1.4375123045464837</v>
      </c>
      <c r="H31" s="168" t="s">
        <v>190</v>
      </c>
      <c r="I31" s="258">
        <v>1.6928000000000054</v>
      </c>
      <c r="J31" s="168" t="s">
        <v>151</v>
      </c>
      <c r="K31" s="258">
        <v>0.9855245784388138</v>
      </c>
      <c r="L31" s="168" t="s">
        <v>250</v>
      </c>
      <c r="M31" s="268">
        <f>AVERAGE('Nitrogen - RECM'!M31,'Nitrogen - MTREC'!M31,'Nitrogen - ETREC'!M31)</f>
        <v>0</v>
      </c>
      <c r="N31" s="268">
        <f>AVERAGE('Nitrogen - RECM'!N31,'Nitrogen - MTREC'!N31,'Nitrogen - ETREC'!N31)</f>
        <v>0</v>
      </c>
      <c r="O31" s="268">
        <f>AVERAGE('Nitrogen - RECM'!O31,'Nitrogen - MTREC'!O31,'Nitrogen - ETREC'!O31)</f>
        <v>3.3333333333333335</v>
      </c>
      <c r="P31" s="268">
        <f>AVERAGE('Nitrogen - RECM'!P31,'Nitrogen - MTREC'!P31,'Nitrogen - ETREC'!P31)</f>
        <v>0</v>
      </c>
      <c r="Q31" s="268">
        <f>AVERAGE('Nitrogen - RECM'!Q31,'Nitrogen - MTREC'!Q31,'Nitrogen - ETREC'!Q31)</f>
        <v>-0.33333333333333331</v>
      </c>
      <c r="R31" s="268">
        <f>AVERAGE('Nitrogen - RECM'!R31,'Nitrogen - MTREC'!R31,'Nitrogen - ETREC'!R31)</f>
        <v>1.6666666666666667</v>
      </c>
    </row>
    <row r="32" spans="1:32">
      <c r="A32" s="3" t="s">
        <v>271</v>
      </c>
      <c r="B32" s="340" t="str">
        <f t="shared" si="7"/>
        <v>Bates RS4</v>
      </c>
      <c r="C32" s="28" t="str">
        <f t="shared" si="8"/>
        <v>Cereal Rye</v>
      </c>
      <c r="D32" s="29" t="str">
        <f t="shared" si="9"/>
        <v>Cereal</v>
      </c>
      <c r="E32" s="259">
        <v>1.1609</v>
      </c>
      <c r="F32" s="170" t="s">
        <v>161</v>
      </c>
      <c r="G32" s="259">
        <v>2.3287016429945404</v>
      </c>
      <c r="H32" s="170" t="s">
        <v>161</v>
      </c>
      <c r="I32" s="259">
        <v>1.1788444444444486</v>
      </c>
      <c r="J32" s="170" t="s">
        <v>530</v>
      </c>
      <c r="K32" s="259">
        <v>0.62684444444443654</v>
      </c>
      <c r="L32" s="170" t="s">
        <v>242</v>
      </c>
      <c r="M32" s="269">
        <f>AVERAGE('Nitrogen - RECM'!M32,'Nitrogen - MTREC'!M32,'Nitrogen - ETREC'!M32)</f>
        <v>0</v>
      </c>
      <c r="N32" s="269">
        <f>AVERAGE('Nitrogen - RECM'!N32,'Nitrogen - MTREC'!N32,'Nitrogen - ETREC'!N32)</f>
        <v>0</v>
      </c>
      <c r="O32" s="269">
        <f>AVERAGE('Nitrogen - RECM'!O32,'Nitrogen - MTREC'!O32,'Nitrogen - ETREC'!O32)</f>
        <v>0.66666666666666663</v>
      </c>
      <c r="P32" s="269">
        <f>AVERAGE('Nitrogen - RECM'!P32,'Nitrogen - MTREC'!P32,'Nitrogen - ETREC'!P32)</f>
        <v>0</v>
      </c>
      <c r="Q32" s="269">
        <f>AVERAGE('Nitrogen - RECM'!Q32,'Nitrogen - MTREC'!Q32,'Nitrogen - ETREC'!Q32)</f>
        <v>0</v>
      </c>
      <c r="R32" s="269">
        <f>AVERAGE('Nitrogen - RECM'!R32,'Nitrogen - MTREC'!R32,'Nitrogen - ETREC'!R32)</f>
        <v>-6</v>
      </c>
    </row>
    <row r="33" spans="1:21">
      <c r="A33" s="3" t="s">
        <v>280</v>
      </c>
      <c r="B33" s="339" t="str">
        <f t="shared" si="7"/>
        <v>Elbon (1)</v>
      </c>
      <c r="C33" s="164" t="str">
        <f t="shared" si="8"/>
        <v>Cereal Rye</v>
      </c>
      <c r="D33" s="165" t="str">
        <f t="shared" si="9"/>
        <v>Cereal</v>
      </c>
      <c r="E33" s="258">
        <v>0.80920000000000003</v>
      </c>
      <c r="F33" s="168" t="s">
        <v>169</v>
      </c>
      <c r="G33" s="258">
        <v>1.9121303813444919</v>
      </c>
      <c r="H33" s="168" t="s">
        <v>167</v>
      </c>
      <c r="I33" s="258">
        <v>1.4259555555555599</v>
      </c>
      <c r="J33" s="168" t="s">
        <v>531</v>
      </c>
      <c r="K33" s="258">
        <v>0.64533333333332554</v>
      </c>
      <c r="L33" s="168" t="s">
        <v>242</v>
      </c>
      <c r="M33" s="268">
        <f>AVERAGE('Nitrogen - RECM'!M33,'Nitrogen - MTREC'!M33,'Nitrogen - ETREC'!M33)</f>
        <v>0</v>
      </c>
      <c r="N33" s="268">
        <f>AVERAGE('Nitrogen - RECM'!N33,'Nitrogen - MTREC'!N33,'Nitrogen - ETREC'!N33)</f>
        <v>0</v>
      </c>
      <c r="O33" s="268">
        <f>AVERAGE('Nitrogen - RECM'!O33,'Nitrogen - MTREC'!O33,'Nitrogen - ETREC'!O33)</f>
        <v>2</v>
      </c>
      <c r="P33" s="268">
        <f>AVERAGE('Nitrogen - RECM'!P33,'Nitrogen - MTREC'!P33,'Nitrogen - ETREC'!P33)</f>
        <v>0</v>
      </c>
      <c r="Q33" s="268">
        <f>AVERAGE('Nitrogen - RECM'!Q33,'Nitrogen - MTREC'!Q33,'Nitrogen - ETREC'!Q33)</f>
        <v>0</v>
      </c>
      <c r="R33" s="268">
        <f>AVERAGE('Nitrogen - RECM'!R33,'Nitrogen - MTREC'!R33,'Nitrogen - ETREC'!R33)</f>
        <v>-5</v>
      </c>
    </row>
    <row r="34" spans="1:21">
      <c r="A34" s="3" t="s">
        <v>295</v>
      </c>
      <c r="B34" s="340" t="str">
        <f t="shared" si="7"/>
        <v>Elbon (2)</v>
      </c>
      <c r="C34" s="28" t="str">
        <f t="shared" si="8"/>
        <v>Cereal Rye</v>
      </c>
      <c r="D34" s="29" t="str">
        <f t="shared" si="9"/>
        <v>Cereal</v>
      </c>
      <c r="E34" s="259">
        <v>0.62139999999999995</v>
      </c>
      <c r="F34" s="170" t="s">
        <v>105</v>
      </c>
      <c r="G34" s="259">
        <v>1.6355543797571623</v>
      </c>
      <c r="H34" s="170" t="s">
        <v>186</v>
      </c>
      <c r="I34" s="259">
        <v>1.6188444444444492</v>
      </c>
      <c r="J34" s="170" t="s">
        <v>258</v>
      </c>
      <c r="K34" s="259">
        <v>0.77884444444443623</v>
      </c>
      <c r="L34" s="170" t="s">
        <v>258</v>
      </c>
      <c r="M34" s="269">
        <f>AVERAGE('Nitrogen - RECM'!M34,'Nitrogen - MTREC'!M34,'Nitrogen - ETREC'!M34)</f>
        <v>0</v>
      </c>
      <c r="N34" s="269">
        <f>AVERAGE('Nitrogen - RECM'!N34,'Nitrogen - MTREC'!N34,'Nitrogen - ETREC'!N34)</f>
        <v>0.66666666666666663</v>
      </c>
      <c r="O34" s="269">
        <f>AVERAGE('Nitrogen - RECM'!O34,'Nitrogen - MTREC'!O34,'Nitrogen - ETREC'!O34)</f>
        <v>3</v>
      </c>
      <c r="P34" s="269">
        <f>AVERAGE('Nitrogen - RECM'!P34,'Nitrogen - MTREC'!P34,'Nitrogen - ETREC'!P34)</f>
        <v>0</v>
      </c>
      <c r="Q34" s="269">
        <f>AVERAGE('Nitrogen - RECM'!Q34,'Nitrogen - MTREC'!Q34,'Nitrogen - ETREC'!Q34)</f>
        <v>0</v>
      </c>
      <c r="R34" s="269">
        <f>AVERAGE('Nitrogen - RECM'!R34,'Nitrogen - MTREC'!R34,'Nitrogen - ETREC'!R34)</f>
        <v>-2.3333333333333335</v>
      </c>
    </row>
    <row r="35" spans="1:21">
      <c r="A35" s="3" t="s">
        <v>287</v>
      </c>
      <c r="B35" s="339" t="str">
        <f t="shared" si="7"/>
        <v>Goku</v>
      </c>
      <c r="C35" s="164" t="str">
        <f t="shared" si="8"/>
        <v>Cereal Rye</v>
      </c>
      <c r="D35" s="165" t="str">
        <f t="shared" si="9"/>
        <v>Cereal</v>
      </c>
      <c r="E35" s="258">
        <v>0.7</v>
      </c>
      <c r="F35" s="168" t="s">
        <v>111</v>
      </c>
      <c r="G35" s="258">
        <v>1.8165238622772675</v>
      </c>
      <c r="H35" s="168" t="s">
        <v>177</v>
      </c>
      <c r="I35" s="258">
        <v>1.3600000000000052</v>
      </c>
      <c r="J35" s="168" t="s">
        <v>532</v>
      </c>
      <c r="K35" s="258">
        <v>0.75288888888888017</v>
      </c>
      <c r="L35" s="168" t="s">
        <v>259</v>
      </c>
      <c r="M35" s="268">
        <f>AVERAGE('Nitrogen - RECM'!M35,'Nitrogen - MTREC'!M35,'Nitrogen - ETREC'!M35)</f>
        <v>0</v>
      </c>
      <c r="N35" s="268">
        <f>AVERAGE('Nitrogen - RECM'!N35,'Nitrogen - MTREC'!N35,'Nitrogen - ETREC'!N35)</f>
        <v>0</v>
      </c>
      <c r="O35" s="268">
        <f>AVERAGE('Nitrogen - RECM'!O35,'Nitrogen - MTREC'!O35,'Nitrogen - ETREC'!O35)</f>
        <v>1.3333333333333333</v>
      </c>
      <c r="P35" s="268">
        <f>AVERAGE('Nitrogen - RECM'!P35,'Nitrogen - MTREC'!P35,'Nitrogen - ETREC'!P35)</f>
        <v>0</v>
      </c>
      <c r="Q35" s="268">
        <f>AVERAGE('Nitrogen - RECM'!Q35,'Nitrogen - MTREC'!Q35,'Nitrogen - ETREC'!Q35)</f>
        <v>0</v>
      </c>
      <c r="R35" s="268">
        <f>AVERAGE('Nitrogen - RECM'!R35,'Nitrogen - MTREC'!R35,'Nitrogen - ETREC'!R35)</f>
        <v>-3.6666666666666665</v>
      </c>
      <c r="U35" s="163" t="s">
        <v>3</v>
      </c>
    </row>
    <row r="36" spans="1:21">
      <c r="A36" s="3" t="s">
        <v>274</v>
      </c>
      <c r="B36" s="340" t="str">
        <f t="shared" si="7"/>
        <v>NF95319B</v>
      </c>
      <c r="C36" s="28" t="str">
        <f t="shared" si="8"/>
        <v>Cereal Rye</v>
      </c>
      <c r="D36" s="29" t="str">
        <f t="shared" si="9"/>
        <v>Cereal</v>
      </c>
      <c r="E36" s="259">
        <v>1.1063000000000001</v>
      </c>
      <c r="F36" s="170" t="s">
        <v>161</v>
      </c>
      <c r="G36" s="259">
        <v>2.1067579380170565</v>
      </c>
      <c r="H36" s="170" t="s">
        <v>164</v>
      </c>
      <c r="I36" s="259">
        <v>1.1648000000000043</v>
      </c>
      <c r="J36" s="170" t="s">
        <v>530</v>
      </c>
      <c r="K36" s="259">
        <v>0.66648888888888125</v>
      </c>
      <c r="L36" s="170" t="s">
        <v>232</v>
      </c>
      <c r="M36" s="269">
        <f>AVERAGE('Nitrogen - RECM'!M36,'Nitrogen - MTREC'!M36,'Nitrogen - ETREC'!M36)</f>
        <v>0</v>
      </c>
      <c r="N36" s="269">
        <f>AVERAGE('Nitrogen - RECM'!N36,'Nitrogen - MTREC'!N36,'Nitrogen - ETREC'!N36)</f>
        <v>0</v>
      </c>
      <c r="O36" s="269">
        <f>AVERAGE('Nitrogen - RECM'!O36,'Nitrogen - MTREC'!O36,'Nitrogen - ETREC'!O36)</f>
        <v>1</v>
      </c>
      <c r="P36" s="269">
        <f>AVERAGE('Nitrogen - RECM'!P36,'Nitrogen - MTREC'!P36,'Nitrogen - ETREC'!P36)</f>
        <v>0</v>
      </c>
      <c r="Q36" s="269">
        <f>AVERAGE('Nitrogen - RECM'!Q36,'Nitrogen - MTREC'!Q36,'Nitrogen - ETREC'!Q36)</f>
        <v>0</v>
      </c>
      <c r="R36" s="269">
        <f>AVERAGE('Nitrogen - RECM'!R36,'Nitrogen - MTREC'!R36,'Nitrogen - ETREC'!R36)</f>
        <v>-5</v>
      </c>
    </row>
    <row r="37" spans="1:21">
      <c r="A37" s="3" t="s">
        <v>277</v>
      </c>
      <c r="B37" s="339" t="str">
        <f t="shared" si="7"/>
        <v>NF97325</v>
      </c>
      <c r="C37" s="164" t="str">
        <f t="shared" si="8"/>
        <v>Cereal Rye</v>
      </c>
      <c r="D37" s="165" t="str">
        <f t="shared" si="9"/>
        <v>Cereal</v>
      </c>
      <c r="E37" s="258">
        <v>1.0994999999999999</v>
      </c>
      <c r="F37" s="168" t="s">
        <v>165</v>
      </c>
      <c r="G37" s="258">
        <v>1.9360320111112985</v>
      </c>
      <c r="H37" s="168" t="s">
        <v>167</v>
      </c>
      <c r="I37" s="258">
        <v>1.207644444444449</v>
      </c>
      <c r="J37" s="168" t="s">
        <v>530</v>
      </c>
      <c r="K37" s="258">
        <v>0.62417777777777039</v>
      </c>
      <c r="L37" s="168" t="s">
        <v>242</v>
      </c>
      <c r="M37" s="268">
        <f>AVERAGE('Nitrogen - RECM'!M37,'Nitrogen - MTREC'!M37,'Nitrogen - ETREC'!M37)</f>
        <v>0</v>
      </c>
      <c r="N37" s="268">
        <f>AVERAGE('Nitrogen - RECM'!N37,'Nitrogen - MTREC'!N37,'Nitrogen - ETREC'!N37)</f>
        <v>0</v>
      </c>
      <c r="O37" s="268">
        <f>AVERAGE('Nitrogen - RECM'!O37,'Nitrogen - MTREC'!O37,'Nitrogen - ETREC'!O37)</f>
        <v>0.33333333333333331</v>
      </c>
      <c r="P37" s="268">
        <f>AVERAGE('Nitrogen - RECM'!P37,'Nitrogen - MTREC'!P37,'Nitrogen - ETREC'!P37)</f>
        <v>0</v>
      </c>
      <c r="Q37" s="268">
        <f>AVERAGE('Nitrogen - RECM'!Q37,'Nitrogen - MTREC'!Q37,'Nitrogen - ETREC'!Q37)</f>
        <v>0</v>
      </c>
      <c r="R37" s="268">
        <f>AVERAGE('Nitrogen - RECM'!R37,'Nitrogen - MTREC'!R37,'Nitrogen - ETREC'!R37)</f>
        <v>-5.666666666666667</v>
      </c>
    </row>
    <row r="38" spans="1:21">
      <c r="A38" s="3" t="s">
        <v>283</v>
      </c>
      <c r="B38" s="340" t="str">
        <f t="shared" si="7"/>
        <v>NF99362</v>
      </c>
      <c r="C38" s="28" t="str">
        <f t="shared" si="8"/>
        <v>Cereal Rye</v>
      </c>
      <c r="D38" s="29" t="str">
        <f t="shared" si="9"/>
        <v>Cereal</v>
      </c>
      <c r="E38" s="259">
        <v>0.96970000000000001</v>
      </c>
      <c r="F38" s="170" t="s">
        <v>168</v>
      </c>
      <c r="G38" s="259">
        <v>1.8984723071920313</v>
      </c>
      <c r="H38" s="170" t="s">
        <v>172</v>
      </c>
      <c r="I38" s="259">
        <v>1.2209777777777822</v>
      </c>
      <c r="J38" s="170" t="s">
        <v>530</v>
      </c>
      <c r="K38" s="259">
        <v>0.61511111111110395</v>
      </c>
      <c r="L38" s="170" t="s">
        <v>242</v>
      </c>
      <c r="M38" s="269">
        <f>AVERAGE('Nitrogen - RECM'!M38,'Nitrogen - MTREC'!M38,'Nitrogen - ETREC'!M38)</f>
        <v>0</v>
      </c>
      <c r="N38" s="269">
        <f>AVERAGE('Nitrogen - RECM'!N38,'Nitrogen - MTREC'!N38,'Nitrogen - ETREC'!N38)</f>
        <v>0</v>
      </c>
      <c r="O38" s="269">
        <f>AVERAGE('Nitrogen - RECM'!O38,'Nitrogen - MTREC'!O38,'Nitrogen - ETREC'!O38)</f>
        <v>1</v>
      </c>
      <c r="P38" s="269">
        <f>AVERAGE('Nitrogen - RECM'!P38,'Nitrogen - MTREC'!P38,'Nitrogen - ETREC'!P38)</f>
        <v>0</v>
      </c>
      <c r="Q38" s="269">
        <f>AVERAGE('Nitrogen - RECM'!Q38,'Nitrogen - MTREC'!Q38,'Nitrogen - ETREC'!Q38)</f>
        <v>0</v>
      </c>
      <c r="R38" s="269">
        <f>AVERAGE('Nitrogen - RECM'!R38,'Nitrogen - MTREC'!R38,'Nitrogen - ETREC'!R38)</f>
        <v>-5</v>
      </c>
    </row>
    <row r="39" spans="1:21">
      <c r="A39" s="3" t="s">
        <v>285</v>
      </c>
      <c r="B39" s="339" t="str">
        <f t="shared" si="7"/>
        <v>Wintergrazer 70</v>
      </c>
      <c r="C39" s="164" t="str">
        <f t="shared" si="8"/>
        <v>Cereal Rye</v>
      </c>
      <c r="D39" s="165" t="str">
        <f t="shared" si="9"/>
        <v>Cereal</v>
      </c>
      <c r="E39" s="258">
        <v>0.94579999999999997</v>
      </c>
      <c r="F39" s="168" t="s">
        <v>173</v>
      </c>
      <c r="G39" s="258">
        <v>1.8506690476584173</v>
      </c>
      <c r="H39" s="168" t="s">
        <v>175</v>
      </c>
      <c r="I39" s="258">
        <v>1.2625777777777829</v>
      </c>
      <c r="J39" s="168" t="s">
        <v>530</v>
      </c>
      <c r="K39" s="258">
        <v>0.68711111111110357</v>
      </c>
      <c r="L39" s="168" t="s">
        <v>252</v>
      </c>
      <c r="M39" s="268">
        <f>AVERAGE('Nitrogen - RECM'!M39,'Nitrogen - MTREC'!M39,'Nitrogen - ETREC'!M39)</f>
        <v>0</v>
      </c>
      <c r="N39" s="268">
        <f>AVERAGE('Nitrogen - RECM'!N39,'Nitrogen - MTREC'!N39,'Nitrogen - ETREC'!N39)</f>
        <v>0</v>
      </c>
      <c r="O39" s="268">
        <f>AVERAGE('Nitrogen - RECM'!O39,'Nitrogen - MTREC'!O39,'Nitrogen - ETREC'!O39)</f>
        <v>1</v>
      </c>
      <c r="P39" s="268">
        <f>AVERAGE('Nitrogen - RECM'!P39,'Nitrogen - MTREC'!P39,'Nitrogen - ETREC'!P39)</f>
        <v>0</v>
      </c>
      <c r="Q39" s="268">
        <f>AVERAGE('Nitrogen - RECM'!Q39,'Nitrogen - MTREC'!Q39,'Nitrogen - ETREC'!Q39)</f>
        <v>0</v>
      </c>
      <c r="R39" s="268">
        <f>AVERAGE('Nitrogen - RECM'!R39,'Nitrogen - MTREC'!R39,'Nitrogen - ETREC'!R39)</f>
        <v>-4.333333333333333</v>
      </c>
    </row>
    <row r="40" spans="1:21">
      <c r="A40" s="3" t="s">
        <v>308</v>
      </c>
      <c r="B40" s="340" t="str">
        <f t="shared" si="7"/>
        <v>Yankee</v>
      </c>
      <c r="C40" s="28" t="str">
        <f t="shared" si="8"/>
        <v>Cereal Rye</v>
      </c>
      <c r="D40" s="29" t="str">
        <f t="shared" si="9"/>
        <v>Cereal</v>
      </c>
      <c r="E40" s="259">
        <v>0.33460000000000001</v>
      </c>
      <c r="F40" s="170" t="s">
        <v>118</v>
      </c>
      <c r="G40" s="259">
        <v>1.2736154147169558</v>
      </c>
      <c r="H40" s="170" t="s">
        <v>202</v>
      </c>
      <c r="I40" s="259">
        <v>1.8936888888888916</v>
      </c>
      <c r="J40" s="170" t="s">
        <v>423</v>
      </c>
      <c r="K40" s="259">
        <v>1.0264888888888801</v>
      </c>
      <c r="L40" s="170" t="s">
        <v>236</v>
      </c>
      <c r="M40" s="269">
        <f>AVERAGE('Nitrogen - RECM'!M40,'Nitrogen - MTREC'!M40,'Nitrogen - ETREC'!M40)</f>
        <v>0</v>
      </c>
      <c r="N40" s="269">
        <f>AVERAGE('Nitrogen - RECM'!N40,'Nitrogen - MTREC'!N40,'Nitrogen - ETREC'!N40)</f>
        <v>0</v>
      </c>
      <c r="O40" s="269">
        <f>AVERAGE('Nitrogen - RECM'!O40,'Nitrogen - MTREC'!O40,'Nitrogen - ETREC'!O40)</f>
        <v>2.6666666666666665</v>
      </c>
      <c r="P40" s="269">
        <f>AVERAGE('Nitrogen - RECM'!P40,'Nitrogen - MTREC'!P40,'Nitrogen - ETREC'!P40)</f>
        <v>0</v>
      </c>
      <c r="Q40" s="269">
        <f>AVERAGE('Nitrogen - RECM'!Q40,'Nitrogen - MTREC'!Q40,'Nitrogen - ETREC'!Q40)</f>
        <v>0</v>
      </c>
      <c r="R40" s="269">
        <f>AVERAGE('Nitrogen - RECM'!R40,'Nitrogen - MTREC'!R40,'Nitrogen - ETREC'!R40)</f>
        <v>0.33333333333333331</v>
      </c>
    </row>
    <row r="41" spans="1:21">
      <c r="A41" s="3" t="s">
        <v>293</v>
      </c>
      <c r="B41" s="339" t="str">
        <f t="shared" si="7"/>
        <v>Bob</v>
      </c>
      <c r="C41" s="164" t="str">
        <f t="shared" si="8"/>
        <v xml:space="preserve">Oat </v>
      </c>
      <c r="D41" s="165" t="str">
        <f t="shared" si="9"/>
        <v>Cereal</v>
      </c>
      <c r="E41" s="258">
        <v>0.59409999999999996</v>
      </c>
      <c r="F41" s="168" t="s">
        <v>182</v>
      </c>
      <c r="G41" s="258">
        <v>1.7277463802862734</v>
      </c>
      <c r="H41" s="168" t="s">
        <v>181</v>
      </c>
      <c r="I41" s="258">
        <v>1.4231111111111165</v>
      </c>
      <c r="J41" s="168" t="s">
        <v>533</v>
      </c>
      <c r="K41" s="258">
        <v>0.85066666666665847</v>
      </c>
      <c r="L41" s="168" t="s">
        <v>258</v>
      </c>
      <c r="M41" s="268">
        <f>AVERAGE('Nitrogen - RECM'!M41,'Nitrogen - MTREC'!M41,'Nitrogen - ETREC'!M41)</f>
        <v>0</v>
      </c>
      <c r="N41" s="268">
        <f>AVERAGE('Nitrogen - RECM'!N41,'Nitrogen - MTREC'!N41,'Nitrogen - ETREC'!N41)</f>
        <v>0</v>
      </c>
      <c r="O41" s="268">
        <f>AVERAGE('Nitrogen - RECM'!O41,'Nitrogen - MTREC'!O41,'Nitrogen - ETREC'!O41)</f>
        <v>2.6666666666666665</v>
      </c>
      <c r="P41" s="268">
        <f>AVERAGE('Nitrogen - RECM'!P41,'Nitrogen - MTREC'!P41,'Nitrogen - ETREC'!P41)</f>
        <v>0</v>
      </c>
      <c r="Q41" s="268">
        <f>AVERAGE('Nitrogen - RECM'!Q41,'Nitrogen - MTREC'!Q41,'Nitrogen - ETREC'!Q41)</f>
        <v>-0.66666666666666663</v>
      </c>
      <c r="R41" s="268">
        <f>AVERAGE('Nitrogen - RECM'!R41,'Nitrogen - MTREC'!R41,'Nitrogen - ETREC'!R41)</f>
        <v>-1.6666666666666667</v>
      </c>
    </row>
    <row r="42" spans="1:21">
      <c r="A42" s="3" t="s">
        <v>298</v>
      </c>
      <c r="B42" s="340" t="str">
        <f t="shared" si="7"/>
        <v xml:space="preserve">Cosaque </v>
      </c>
      <c r="C42" s="28" t="str">
        <f t="shared" si="8"/>
        <v xml:space="preserve">Oat </v>
      </c>
      <c r="D42" s="29" t="str">
        <f t="shared" si="9"/>
        <v>Cereal</v>
      </c>
      <c r="E42" s="259">
        <v>0.56000000000000005</v>
      </c>
      <c r="F42" s="170" t="s">
        <v>188</v>
      </c>
      <c r="G42" s="259">
        <v>1.5262897865374774</v>
      </c>
      <c r="H42" s="170" t="s">
        <v>187</v>
      </c>
      <c r="I42" s="259">
        <v>1.3585777777777828</v>
      </c>
      <c r="J42" s="170" t="s">
        <v>534</v>
      </c>
      <c r="K42" s="259">
        <v>0.84959999999999203</v>
      </c>
      <c r="L42" s="170" t="s">
        <v>258</v>
      </c>
      <c r="M42" s="269">
        <f>AVERAGE('Nitrogen - RECM'!M42,'Nitrogen - MTREC'!M42,'Nitrogen - ETREC'!M42)</f>
        <v>0</v>
      </c>
      <c r="N42" s="269">
        <f>AVERAGE('Nitrogen - RECM'!N42,'Nitrogen - MTREC'!N42,'Nitrogen - ETREC'!N42)</f>
        <v>0</v>
      </c>
      <c r="O42" s="269">
        <f>AVERAGE('Nitrogen - RECM'!O42,'Nitrogen - MTREC'!O42,'Nitrogen - ETREC'!O42)</f>
        <v>2.3333333333333335</v>
      </c>
      <c r="P42" s="269">
        <f>AVERAGE('Nitrogen - RECM'!P42,'Nitrogen - MTREC'!P42,'Nitrogen - ETREC'!P42)</f>
        <v>0</v>
      </c>
      <c r="Q42" s="269">
        <f>AVERAGE('Nitrogen - RECM'!Q42,'Nitrogen - MTREC'!Q42,'Nitrogen - ETREC'!Q42)</f>
        <v>-0.66666666666666663</v>
      </c>
      <c r="R42" s="269">
        <f>AVERAGE('Nitrogen - RECM'!R42,'Nitrogen - MTREC'!R42,'Nitrogen - ETREC'!R42)</f>
        <v>0</v>
      </c>
      <c r="T42" s="163" t="s">
        <v>3</v>
      </c>
    </row>
    <row r="43" spans="1:21">
      <c r="A43" s="3" t="s">
        <v>288</v>
      </c>
      <c r="B43" s="339" t="str">
        <f t="shared" si="7"/>
        <v>Hilliard</v>
      </c>
      <c r="C43" s="164" t="str">
        <f t="shared" si="8"/>
        <v>Wheat</v>
      </c>
      <c r="D43" s="165" t="str">
        <f t="shared" si="9"/>
        <v>Cereal</v>
      </c>
      <c r="E43" s="258">
        <v>0.66239999999999999</v>
      </c>
      <c r="F43" s="168" t="s">
        <v>179</v>
      </c>
      <c r="G43" s="258">
        <v>1.8165238622772668</v>
      </c>
      <c r="H43" s="168" t="s">
        <v>178</v>
      </c>
      <c r="I43" s="258">
        <v>1.4380778325039922</v>
      </c>
      <c r="J43" s="168" t="s">
        <v>533</v>
      </c>
      <c r="K43" s="258">
        <v>0.8254222222222134</v>
      </c>
      <c r="L43" s="168" t="s">
        <v>258</v>
      </c>
      <c r="M43" s="268">
        <f>AVERAGE('Nitrogen - RECM'!M43,'Nitrogen - MTREC'!M43,'Nitrogen - ETREC'!M43)</f>
        <v>0</v>
      </c>
      <c r="N43" s="268">
        <f>AVERAGE('Nitrogen - RECM'!N43,'Nitrogen - MTREC'!N43,'Nitrogen - ETREC'!N43)</f>
        <v>0</v>
      </c>
      <c r="O43" s="268">
        <f>AVERAGE('Nitrogen - RECM'!O43,'Nitrogen - MTREC'!O43,'Nitrogen - ETREC'!O43)</f>
        <v>3</v>
      </c>
      <c r="P43" s="268">
        <f>AVERAGE('Nitrogen - RECM'!P43,'Nitrogen - MTREC'!P43,'Nitrogen - ETREC'!P43)</f>
        <v>0</v>
      </c>
      <c r="Q43" s="268">
        <f>AVERAGE('Nitrogen - RECM'!Q43,'Nitrogen - MTREC'!Q43,'Nitrogen - ETREC'!Q43)</f>
        <v>-0.66666666666666663</v>
      </c>
      <c r="R43" s="268">
        <f>AVERAGE('Nitrogen - RECM'!R43,'Nitrogen - MTREC'!R43,'Nitrogen - ETREC'!R43)</f>
        <v>-2</v>
      </c>
    </row>
    <row r="44" spans="1:21">
      <c r="A44" s="3" t="s">
        <v>303</v>
      </c>
      <c r="B44" s="340" t="str">
        <f t="shared" si="7"/>
        <v>Liberty 5658</v>
      </c>
      <c r="C44" s="28" t="str">
        <f t="shared" si="8"/>
        <v>Wheat</v>
      </c>
      <c r="D44" s="29" t="str">
        <f t="shared" si="9"/>
        <v>Cereal</v>
      </c>
      <c r="E44" s="259">
        <v>0.54630000000000001</v>
      </c>
      <c r="F44" s="170" t="s">
        <v>196</v>
      </c>
      <c r="G44" s="259">
        <v>1.3828800079366421</v>
      </c>
      <c r="H44" s="170" t="s">
        <v>195</v>
      </c>
      <c r="I44" s="259">
        <v>1.3093333333333383</v>
      </c>
      <c r="J44" s="170" t="s">
        <v>535</v>
      </c>
      <c r="K44" s="259">
        <v>0.8631111111111025</v>
      </c>
      <c r="L44" s="170" t="s">
        <v>258</v>
      </c>
      <c r="M44" s="269">
        <f>AVERAGE('Nitrogen - RECM'!M44,'Nitrogen - MTREC'!M44,'Nitrogen - ETREC'!M44)</f>
        <v>0</v>
      </c>
      <c r="N44" s="269">
        <f>AVERAGE('Nitrogen - RECM'!N44,'Nitrogen - MTREC'!N44,'Nitrogen - ETREC'!N44)</f>
        <v>0</v>
      </c>
      <c r="O44" s="269">
        <f>AVERAGE('Nitrogen - RECM'!O44,'Nitrogen - MTREC'!O44,'Nitrogen - ETREC'!O44)</f>
        <v>2</v>
      </c>
      <c r="P44" s="269">
        <f>AVERAGE('Nitrogen - RECM'!P44,'Nitrogen - MTREC'!P44,'Nitrogen - ETREC'!P44)</f>
        <v>0</v>
      </c>
      <c r="Q44" s="269">
        <f>AVERAGE('Nitrogen - RECM'!Q44,'Nitrogen - MTREC'!Q44,'Nitrogen - ETREC'!Q44)</f>
        <v>-0.33333333333333331</v>
      </c>
      <c r="R44" s="269">
        <f>AVERAGE('Nitrogen - RECM'!R44,'Nitrogen - MTREC'!R44,'Nitrogen - ETREC'!R44)</f>
        <v>-1.3333333333333333</v>
      </c>
    </row>
    <row r="45" spans="1:21" s="181" customFormat="1">
      <c r="B45" s="388" t="s">
        <v>1</v>
      </c>
      <c r="C45" s="403"/>
      <c r="D45" s="417"/>
      <c r="E45" s="270">
        <f>AVERAGE(E25:E44)</f>
        <v>0.62962600000000002</v>
      </c>
      <c r="F45" s="173"/>
      <c r="G45" s="270">
        <f>AVERAGE(G25:G44)</f>
        <v>1.5648738460181797</v>
      </c>
      <c r="H45" s="173"/>
      <c r="I45" s="270">
        <f>AVERAGE(I25:I44)</f>
        <v>1.4659572249585371</v>
      </c>
      <c r="J45" s="175"/>
      <c r="K45" s="270">
        <f>AVERAGE(K25:K44)</f>
        <v>0.85196444444443631</v>
      </c>
      <c r="L45" s="175"/>
      <c r="M45" s="271">
        <f t="shared" ref="M45:R45" si="10">AVERAGE(M25:M44)</f>
        <v>0</v>
      </c>
      <c r="N45" s="271">
        <f t="shared" si="10"/>
        <v>3.3333333333333333E-2</v>
      </c>
      <c r="O45" s="271">
        <f t="shared" si="10"/>
        <v>1.9</v>
      </c>
      <c r="P45" s="271">
        <f t="shared" si="10"/>
        <v>0</v>
      </c>
      <c r="Q45" s="271">
        <f t="shared" si="10"/>
        <v>-0.15</v>
      </c>
      <c r="R45" s="271">
        <f t="shared" si="10"/>
        <v>-1.55</v>
      </c>
    </row>
    <row r="46" spans="1:21" s="181" customFormat="1">
      <c r="B46" s="389" t="s">
        <v>429</v>
      </c>
      <c r="C46" s="404"/>
      <c r="D46" s="418"/>
      <c r="E46" s="272">
        <f>MIN(E25:E44)</f>
        <v>5.1220000000000002E-2</v>
      </c>
      <c r="F46" s="179"/>
      <c r="G46" s="272">
        <f>MIN(G25:G44)</f>
        <v>0.37901155773078443</v>
      </c>
      <c r="H46" s="179"/>
      <c r="I46" s="272">
        <f>MIN(I25:I44)</f>
        <v>1.1648000000000043</v>
      </c>
      <c r="J46" s="180"/>
      <c r="K46" s="272">
        <f>MIN(K25:K44)</f>
        <v>0.61511111111110395</v>
      </c>
      <c r="L46" s="180"/>
      <c r="M46" s="273">
        <f t="shared" ref="M46:R46" si="11">MIN(M25:M44)</f>
        <v>0</v>
      </c>
      <c r="N46" s="273">
        <f t="shared" si="11"/>
        <v>0</v>
      </c>
      <c r="O46" s="273">
        <f t="shared" si="11"/>
        <v>0.33333333333333331</v>
      </c>
      <c r="P46" s="273">
        <f t="shared" si="11"/>
        <v>0</v>
      </c>
      <c r="Q46" s="273">
        <f t="shared" si="11"/>
        <v>-0.66666666666666663</v>
      </c>
      <c r="R46" s="273">
        <f t="shared" si="11"/>
        <v>-6</v>
      </c>
    </row>
    <row r="47" spans="1:21" s="181" customFormat="1">
      <c r="B47" s="389" t="s">
        <v>430</v>
      </c>
      <c r="C47" s="404"/>
      <c r="D47" s="418"/>
      <c r="E47" s="272">
        <f>MAX(E25:E44)</f>
        <v>1.1609</v>
      </c>
      <c r="F47" s="179"/>
      <c r="G47" s="272">
        <f>MAX(G25:G44)</f>
        <v>2.3287016429945404</v>
      </c>
      <c r="H47" s="179"/>
      <c r="I47" s="272">
        <f>MAX(I25:I44)</f>
        <v>1.9452444444444479</v>
      </c>
      <c r="J47" s="180"/>
      <c r="K47" s="272">
        <f>MAX(K25:K44)</f>
        <v>1.3260786040893457</v>
      </c>
      <c r="L47" s="180"/>
      <c r="M47" s="273">
        <f t="shared" ref="M47:R47" si="12">MAX(M25:M44)</f>
        <v>0</v>
      </c>
      <c r="N47" s="273">
        <f t="shared" si="12"/>
        <v>0.66666666666666663</v>
      </c>
      <c r="O47" s="273">
        <f t="shared" si="12"/>
        <v>3.3333333333333335</v>
      </c>
      <c r="P47" s="273">
        <f t="shared" si="12"/>
        <v>0</v>
      </c>
      <c r="Q47" s="273">
        <f t="shared" si="12"/>
        <v>0</v>
      </c>
      <c r="R47" s="273">
        <f t="shared" si="12"/>
        <v>3.3333333333333335</v>
      </c>
    </row>
    <row r="48" spans="1:21" s="166" customFormat="1" ht="13.8" thickBot="1">
      <c r="B48" s="390" t="s">
        <v>431</v>
      </c>
      <c r="C48" s="405"/>
      <c r="D48" s="419"/>
      <c r="E48" s="274">
        <f>E47-E46</f>
        <v>1.10968</v>
      </c>
      <c r="F48" s="184"/>
      <c r="G48" s="274">
        <f>G47-G46</f>
        <v>1.949690085263756</v>
      </c>
      <c r="H48" s="184"/>
      <c r="I48" s="274">
        <f>I47-I46</f>
        <v>0.78044444444444361</v>
      </c>
      <c r="J48" s="186"/>
      <c r="K48" s="274">
        <f>K47-K46</f>
        <v>0.7109674929782418</v>
      </c>
      <c r="L48" s="186"/>
      <c r="M48" s="275">
        <f t="shared" ref="M48:R48" si="13">M47-M46</f>
        <v>0</v>
      </c>
      <c r="N48" s="275">
        <f t="shared" si="13"/>
        <v>0.66666666666666663</v>
      </c>
      <c r="O48" s="275">
        <f t="shared" si="13"/>
        <v>3</v>
      </c>
      <c r="P48" s="275">
        <f t="shared" si="13"/>
        <v>0</v>
      </c>
      <c r="Q48" s="275">
        <f t="shared" si="13"/>
        <v>0.66666666666666663</v>
      </c>
      <c r="R48" s="275">
        <f t="shared" si="13"/>
        <v>9.3333333333333339</v>
      </c>
    </row>
    <row r="49" spans="1:32" s="248" customFormat="1" ht="64.2" customHeight="1">
      <c r="B49" s="486" t="s">
        <v>555</v>
      </c>
      <c r="C49" s="486"/>
      <c r="D49" s="486"/>
      <c r="E49" s="486"/>
      <c r="F49" s="486"/>
      <c r="G49" s="486"/>
      <c r="H49" s="486"/>
      <c r="I49" s="486"/>
      <c r="J49" s="486"/>
      <c r="K49" s="486"/>
      <c r="L49" s="486"/>
      <c r="M49" s="486"/>
      <c r="N49" s="486"/>
      <c r="O49" s="486"/>
      <c r="P49" s="486"/>
      <c r="Q49" s="486"/>
      <c r="R49" s="486"/>
      <c r="S49" s="276"/>
      <c r="T49" s="276"/>
      <c r="AF49" s="248" t="s">
        <v>3</v>
      </c>
    </row>
    <row r="50" spans="1:32" s="166" customFormat="1" ht="30" customHeight="1" thickBot="1">
      <c r="B50" s="493" t="s">
        <v>597</v>
      </c>
      <c r="C50" s="493"/>
      <c r="D50" s="493"/>
      <c r="E50" s="493"/>
      <c r="F50" s="493"/>
      <c r="G50" s="493"/>
      <c r="H50" s="493"/>
      <c r="I50" s="493"/>
      <c r="J50" s="493"/>
      <c r="K50" s="493"/>
      <c r="L50" s="493"/>
      <c r="M50" s="493"/>
      <c r="N50" s="493"/>
      <c r="O50" s="493"/>
      <c r="P50" s="493"/>
      <c r="Q50" s="493"/>
      <c r="R50" s="493"/>
    </row>
    <row r="51" spans="1:32" ht="28.2" customHeight="1">
      <c r="B51" s="1" t="s">
        <v>0</v>
      </c>
      <c r="C51" s="160" t="s">
        <v>505</v>
      </c>
      <c r="D51" s="160" t="s">
        <v>21</v>
      </c>
      <c r="E51" s="477" t="s">
        <v>595</v>
      </c>
      <c r="F51" s="478"/>
      <c r="G51" s="478"/>
      <c r="H51" s="478"/>
      <c r="I51" s="477" t="s">
        <v>594</v>
      </c>
      <c r="J51" s="478"/>
      <c r="K51" s="478"/>
      <c r="L51" s="478"/>
      <c r="M51" s="477" t="s">
        <v>590</v>
      </c>
      <c r="N51" s="478"/>
      <c r="O51" s="478"/>
      <c r="P51" s="477" t="s">
        <v>591</v>
      </c>
      <c r="Q51" s="478"/>
      <c r="R51" s="478"/>
    </row>
    <row r="52" spans="1:32" ht="19.8" customHeight="1" thickBot="1">
      <c r="B52" s="2"/>
      <c r="C52" s="161"/>
      <c r="D52" s="161"/>
      <c r="E52" s="480" t="s">
        <v>269</v>
      </c>
      <c r="F52" s="481"/>
      <c r="G52" s="482" t="s">
        <v>81</v>
      </c>
      <c r="H52" s="481"/>
      <c r="I52" s="483" t="s">
        <v>85</v>
      </c>
      <c r="J52" s="481"/>
      <c r="K52" s="481" t="s">
        <v>81</v>
      </c>
      <c r="L52" s="481"/>
      <c r="M52" s="330" t="s">
        <v>525</v>
      </c>
      <c r="N52" s="328" t="s">
        <v>526</v>
      </c>
      <c r="O52" s="328" t="s">
        <v>527</v>
      </c>
      <c r="P52" s="330" t="s">
        <v>525</v>
      </c>
      <c r="Q52" s="328" t="s">
        <v>526</v>
      </c>
      <c r="R52" s="328" t="s">
        <v>527</v>
      </c>
    </row>
    <row r="53" spans="1:32" s="166" customFormat="1">
      <c r="B53" s="392" t="s">
        <v>449</v>
      </c>
      <c r="C53" s="407"/>
      <c r="D53" s="407"/>
      <c r="E53" s="279"/>
      <c r="F53" s="195"/>
      <c r="G53" s="279"/>
      <c r="H53" s="195"/>
      <c r="I53" s="280"/>
      <c r="J53" s="196"/>
      <c r="K53" s="280"/>
      <c r="L53" s="196"/>
      <c r="M53" s="247"/>
      <c r="N53" s="247"/>
      <c r="O53" s="247"/>
      <c r="P53" s="247"/>
      <c r="Q53" s="247"/>
      <c r="R53" s="247"/>
    </row>
    <row r="54" spans="1:32">
      <c r="A54" s="3" t="s">
        <v>312</v>
      </c>
      <c r="B54" s="339" t="str">
        <f t="shared" ref="B54:B82" si="14">VLOOKUP(A54,VL_CCVT,4,FALSE)</f>
        <v>FIXatioN</v>
      </c>
      <c r="C54" s="164" t="str">
        <f t="shared" ref="C54:C82" si="15">VLOOKUP(A54,VL_CCVT,3,FALSE)</f>
        <v>Clover, Balansa</v>
      </c>
      <c r="D54" s="165" t="str">
        <f t="shared" ref="D54:D82" si="16">VLOOKUP(A54,VL_CCVT,2,FALSE)</f>
        <v>Legume</v>
      </c>
      <c r="E54" s="258">
        <v>0.34489999999999998</v>
      </c>
      <c r="F54" s="168" t="s">
        <v>123</v>
      </c>
      <c r="G54" s="258">
        <v>1.2053250439546526</v>
      </c>
      <c r="H54" s="168" t="s">
        <v>148</v>
      </c>
      <c r="I54" s="258">
        <v>3.3096888888888927</v>
      </c>
      <c r="J54" s="168" t="s">
        <v>97</v>
      </c>
      <c r="K54" s="258">
        <v>2.6456888888888859</v>
      </c>
      <c r="L54" s="168" t="s">
        <v>215</v>
      </c>
      <c r="M54" s="268">
        <f>AVERAGE('Nitrogen - RECM'!M54,'Nitrogen - MTREC'!M54,'Nitrogen - ETREC'!M54)</f>
        <v>0.66666666666666663</v>
      </c>
      <c r="N54" s="268">
        <f>AVERAGE('Nitrogen - RECM'!N54,'Nitrogen - MTREC'!N54,'Nitrogen - ETREC'!N54)</f>
        <v>2</v>
      </c>
      <c r="O54" s="268">
        <f>AVERAGE('Nitrogen - RECM'!O54,'Nitrogen - MTREC'!O54,'Nitrogen - ETREC'!O54)</f>
        <v>12</v>
      </c>
      <c r="P54" s="268">
        <f>AVERAGE('Nitrogen - RECM'!P54,'Nitrogen - MTREC'!P54,'Nitrogen - ETREC'!P54)</f>
        <v>2</v>
      </c>
      <c r="Q54" s="268">
        <f>AVERAGE('Nitrogen - RECM'!Q54,'Nitrogen - MTREC'!Q54,'Nitrogen - ETREC'!Q54)</f>
        <v>5</v>
      </c>
      <c r="R54" s="268">
        <f>AVERAGE('Nitrogen - RECM'!R54,'Nitrogen - MTREC'!R54,'Nitrogen - ETREC'!R54)</f>
        <v>36.666666666666664</v>
      </c>
    </row>
    <row r="55" spans="1:32">
      <c r="A55" s="3" t="s">
        <v>321</v>
      </c>
      <c r="B55" s="340" t="str">
        <f t="shared" si="14"/>
        <v>Paradana</v>
      </c>
      <c r="C55" s="28" t="str">
        <f t="shared" si="15"/>
        <v>Clover, Balansa</v>
      </c>
      <c r="D55" s="29" t="str">
        <f t="shared" si="16"/>
        <v>Legume</v>
      </c>
      <c r="E55" s="259">
        <v>0.19800000000000001</v>
      </c>
      <c r="F55" s="170" t="s">
        <v>424</v>
      </c>
      <c r="G55" s="259">
        <v>0.74436504130910586</v>
      </c>
      <c r="H55" s="170" t="s">
        <v>248</v>
      </c>
      <c r="I55" s="259">
        <v>2.596954148844123</v>
      </c>
      <c r="J55" s="170" t="s">
        <v>251</v>
      </c>
      <c r="K55" s="259">
        <v>2.1306666666666634</v>
      </c>
      <c r="L55" s="170" t="s">
        <v>402</v>
      </c>
      <c r="M55" s="269">
        <f>AVERAGE('Nitrogen - RECM'!M55,'Nitrogen - MTREC'!M55,'Nitrogen - ETREC'!M55)</f>
        <v>0</v>
      </c>
      <c r="N55" s="269">
        <f>AVERAGE('Nitrogen - RECM'!N55,'Nitrogen - MTREC'!N55,'Nitrogen - ETREC'!N55)</f>
        <v>0.66666666666666663</v>
      </c>
      <c r="O55" s="269">
        <f>AVERAGE('Nitrogen - RECM'!O55,'Nitrogen - MTREC'!O55,'Nitrogen - ETREC'!O55)</f>
        <v>4.666666666666667</v>
      </c>
      <c r="P55" s="269">
        <f>AVERAGE('Nitrogen - RECM'!P55,'Nitrogen - MTREC'!P55,'Nitrogen - ETREC'!P55)</f>
        <v>1</v>
      </c>
      <c r="Q55" s="269">
        <f>AVERAGE('Nitrogen - RECM'!Q55,'Nitrogen - MTREC'!Q55,'Nitrogen - ETREC'!Q55)</f>
        <v>2</v>
      </c>
      <c r="R55" s="269">
        <f>AVERAGE('Nitrogen - RECM'!R55,'Nitrogen - MTREC'!R55,'Nitrogen - ETREC'!R55)</f>
        <v>15.333333333333334</v>
      </c>
    </row>
    <row r="56" spans="1:32">
      <c r="A56" s="3" t="s">
        <v>291</v>
      </c>
      <c r="B56" s="339" t="str">
        <f t="shared" si="14"/>
        <v>Viper</v>
      </c>
      <c r="C56" s="164" t="str">
        <f t="shared" si="15"/>
        <v>Clover, Balansa</v>
      </c>
      <c r="D56" s="165" t="str">
        <f t="shared" si="16"/>
        <v>Legume</v>
      </c>
      <c r="E56" s="258">
        <v>0.40629999999999999</v>
      </c>
      <c r="F56" s="168" t="s">
        <v>203</v>
      </c>
      <c r="G56" s="258">
        <v>1.761891565667425</v>
      </c>
      <c r="H56" s="168" t="s">
        <v>229</v>
      </c>
      <c r="I56" s="258">
        <v>3.1160888888888931</v>
      </c>
      <c r="J56" s="168" t="s">
        <v>116</v>
      </c>
      <c r="K56" s="258">
        <v>2.4010666666666634</v>
      </c>
      <c r="L56" s="168" t="s">
        <v>536</v>
      </c>
      <c r="M56" s="268">
        <f>AVERAGE('Nitrogen - RECM'!M56,'Nitrogen - MTREC'!M56,'Nitrogen - ETREC'!M56)</f>
        <v>1</v>
      </c>
      <c r="N56" s="268">
        <f>AVERAGE('Nitrogen - RECM'!N56,'Nitrogen - MTREC'!N56,'Nitrogen - ETREC'!N56)</f>
        <v>2</v>
      </c>
      <c r="O56" s="268">
        <f>AVERAGE('Nitrogen - RECM'!O56,'Nitrogen - MTREC'!O56,'Nitrogen - ETREC'!O56)</f>
        <v>13.666666666666666</v>
      </c>
      <c r="P56" s="268">
        <f>AVERAGE('Nitrogen - RECM'!P56,'Nitrogen - MTREC'!P56,'Nitrogen - ETREC'!P56)</f>
        <v>2.6666666666666665</v>
      </c>
      <c r="Q56" s="268">
        <f>AVERAGE('Nitrogen - RECM'!Q56,'Nitrogen - MTREC'!Q56,'Nitrogen - ETREC'!Q56)</f>
        <v>5.666666666666667</v>
      </c>
      <c r="R56" s="268">
        <f>AVERAGE('Nitrogen - RECM'!R56,'Nitrogen - MTREC'!R56,'Nitrogen - ETREC'!R56)</f>
        <v>45</v>
      </c>
    </row>
    <row r="57" spans="1:32">
      <c r="A57" s="3" t="s">
        <v>329</v>
      </c>
      <c r="B57" s="340" t="str">
        <f>VLOOKUP(A57,VL_CCVT,4,FALSE)</f>
        <v>Balady</v>
      </c>
      <c r="C57" s="28" t="str">
        <f t="shared" si="15"/>
        <v>Clover, Berseem</v>
      </c>
      <c r="D57" s="29" t="str">
        <f t="shared" si="16"/>
        <v>Legume</v>
      </c>
      <c r="E57" s="281">
        <v>3.7560000000000003E-2</v>
      </c>
      <c r="F57" s="170" t="s">
        <v>264</v>
      </c>
      <c r="G57" s="259">
        <v>0.33803733527340224</v>
      </c>
      <c r="H57" s="170" t="s">
        <v>158</v>
      </c>
      <c r="I57" s="259">
        <v>1.6336000000000042</v>
      </c>
      <c r="J57" s="170" t="s">
        <v>258</v>
      </c>
      <c r="K57" s="259">
        <v>2.2334233716503689</v>
      </c>
      <c r="L57" s="170" t="s">
        <v>225</v>
      </c>
      <c r="M57" s="269">
        <f>AVERAGE('Nitrogen - RECM'!M57,'Nitrogen - MTREC'!M57,'Nitrogen - ETREC'!M57)</f>
        <v>0</v>
      </c>
      <c r="N57" s="269">
        <f>AVERAGE('Nitrogen - RECM'!N57,'Nitrogen - MTREC'!N57,'Nitrogen - ETREC'!N57)</f>
        <v>0</v>
      </c>
      <c r="O57" s="269">
        <f>AVERAGE('Nitrogen - RECM'!O57,'Nitrogen - MTREC'!O57,'Nitrogen - ETREC'!O57)</f>
        <v>0.5</v>
      </c>
      <c r="P57" s="269">
        <f>AVERAGE('Nitrogen - RECM'!P57,'Nitrogen - MTREC'!P57,'Nitrogen - ETREC'!P57)</f>
        <v>0.33333333333333331</v>
      </c>
      <c r="Q57" s="269">
        <f>AVERAGE('Nitrogen - RECM'!Q57,'Nitrogen - MTREC'!Q57,'Nitrogen - ETREC'!Q57)</f>
        <v>0.66666666666666663</v>
      </c>
      <c r="R57" s="269">
        <f>AVERAGE('Nitrogen - RECM'!R57,'Nitrogen - MTREC'!R57,'Nitrogen - ETREC'!R57)</f>
        <v>6.666666666666667</v>
      </c>
    </row>
    <row r="58" spans="1:32">
      <c r="A58" s="3" t="s">
        <v>315</v>
      </c>
      <c r="B58" s="339" t="str">
        <f t="shared" si="14"/>
        <v>Frosty</v>
      </c>
      <c r="C58" s="164" t="str">
        <f t="shared" si="15"/>
        <v>Clover, Berseem</v>
      </c>
      <c r="D58" s="165" t="str">
        <f t="shared" si="16"/>
        <v>Legume</v>
      </c>
      <c r="E58" s="258">
        <v>0.2117</v>
      </c>
      <c r="F58" s="168" t="s">
        <v>424</v>
      </c>
      <c r="G58" s="258">
        <v>1.1199620805017738</v>
      </c>
      <c r="H58" s="168" t="s">
        <v>244</v>
      </c>
      <c r="I58" s="258">
        <v>2.9826666666666704</v>
      </c>
      <c r="J58" s="168" t="s">
        <v>106</v>
      </c>
      <c r="K58" s="258">
        <v>2.6606222222222193</v>
      </c>
      <c r="L58" s="168" t="s">
        <v>215</v>
      </c>
      <c r="M58" s="268">
        <f>AVERAGE('Nitrogen - RECM'!M58,'Nitrogen - MTREC'!M58,'Nitrogen - ETREC'!M58)</f>
        <v>0.33333333333333331</v>
      </c>
      <c r="N58" s="268">
        <f>AVERAGE('Nitrogen - RECM'!N58,'Nitrogen - MTREC'!N58,'Nitrogen - ETREC'!N58)</f>
        <v>0.66666666666666663</v>
      </c>
      <c r="O58" s="268">
        <f>AVERAGE('Nitrogen - RECM'!O58,'Nitrogen - MTREC'!O58,'Nitrogen - ETREC'!O58)</f>
        <v>5</v>
      </c>
      <c r="P58" s="268">
        <f>AVERAGE('Nitrogen - RECM'!P58,'Nitrogen - MTREC'!P58,'Nitrogen - ETREC'!P58)</f>
        <v>2</v>
      </c>
      <c r="Q58" s="268">
        <f>AVERAGE('Nitrogen - RECM'!Q58,'Nitrogen - MTREC'!Q58,'Nitrogen - ETREC'!Q58)</f>
        <v>4.333333333333333</v>
      </c>
      <c r="R58" s="268">
        <f>AVERAGE('Nitrogen - RECM'!R58,'Nitrogen - MTREC'!R58,'Nitrogen - ETREC'!R58)</f>
        <v>32</v>
      </c>
    </row>
    <row r="59" spans="1:32">
      <c r="A59" s="3" t="s">
        <v>292</v>
      </c>
      <c r="B59" s="340" t="str">
        <f t="shared" si="14"/>
        <v>AU Sunrise</v>
      </c>
      <c r="C59" s="28" t="str">
        <f t="shared" si="15"/>
        <v>Clover, Crimson</v>
      </c>
      <c r="D59" s="29" t="str">
        <f t="shared" si="16"/>
        <v>Legume</v>
      </c>
      <c r="E59" s="259">
        <v>0.49509999999999998</v>
      </c>
      <c r="F59" s="170" t="s">
        <v>95</v>
      </c>
      <c r="G59" s="259">
        <v>1.7345754173625036</v>
      </c>
      <c r="H59" s="170" t="s">
        <v>229</v>
      </c>
      <c r="I59" s="259">
        <v>2.682400000000003</v>
      </c>
      <c r="J59" s="170" t="s">
        <v>403</v>
      </c>
      <c r="K59" s="259">
        <v>2.1377777777777749</v>
      </c>
      <c r="L59" s="170" t="s">
        <v>402</v>
      </c>
      <c r="M59" s="269">
        <f>AVERAGE('Nitrogen - RECM'!M59,'Nitrogen - MTREC'!M59,'Nitrogen - ETREC'!M59)</f>
        <v>0.66666666666666663</v>
      </c>
      <c r="N59" s="269">
        <f>AVERAGE('Nitrogen - RECM'!N59,'Nitrogen - MTREC'!N59,'Nitrogen - ETREC'!N59)</f>
        <v>1.6666666666666667</v>
      </c>
      <c r="O59" s="269">
        <f>AVERAGE('Nitrogen - RECM'!O59,'Nitrogen - MTREC'!O59,'Nitrogen - ETREC'!O59)</f>
        <v>11</v>
      </c>
      <c r="P59" s="269">
        <f>AVERAGE('Nitrogen - RECM'!P59,'Nitrogen - MTREC'!P59,'Nitrogen - ETREC'!P59)</f>
        <v>1.6666666666666667</v>
      </c>
      <c r="Q59" s="269">
        <f>AVERAGE('Nitrogen - RECM'!Q59,'Nitrogen - MTREC'!Q59,'Nitrogen - ETREC'!Q59)</f>
        <v>4.333333333333333</v>
      </c>
      <c r="R59" s="269">
        <f>AVERAGE('Nitrogen - RECM'!R59,'Nitrogen - MTREC'!R59,'Nitrogen - ETREC'!R59)</f>
        <v>32.666666666666664</v>
      </c>
    </row>
    <row r="60" spans="1:32">
      <c r="A60" s="3" t="s">
        <v>297</v>
      </c>
      <c r="B60" s="339" t="str">
        <f t="shared" si="14"/>
        <v>Bolsena</v>
      </c>
      <c r="C60" s="164" t="str">
        <f t="shared" si="15"/>
        <v>Clover, Crimson</v>
      </c>
      <c r="D60" s="165" t="str">
        <f t="shared" si="16"/>
        <v>Legume</v>
      </c>
      <c r="E60" s="258">
        <v>0.51219999999999999</v>
      </c>
      <c r="F60" s="168" t="s">
        <v>235</v>
      </c>
      <c r="G60" s="258">
        <v>1.6236035648737599</v>
      </c>
      <c r="H60" s="168" t="s">
        <v>234</v>
      </c>
      <c r="I60" s="258">
        <v>2.8507000547262122</v>
      </c>
      <c r="J60" s="168" t="s">
        <v>241</v>
      </c>
      <c r="K60" s="258">
        <v>2.1379555555555521</v>
      </c>
      <c r="L60" s="168" t="s">
        <v>402</v>
      </c>
      <c r="M60" s="268">
        <f>AVERAGE('Nitrogen - RECM'!M60,'Nitrogen - MTREC'!M60,'Nitrogen - ETREC'!M60)</f>
        <v>1</v>
      </c>
      <c r="N60" s="268">
        <f>AVERAGE('Nitrogen - RECM'!N60,'Nitrogen - MTREC'!N60,'Nitrogen - ETREC'!N60)</f>
        <v>2</v>
      </c>
      <c r="O60" s="268">
        <f>AVERAGE('Nitrogen - RECM'!O60,'Nitrogen - MTREC'!O60,'Nitrogen - ETREC'!O60)</f>
        <v>12.666666666666666</v>
      </c>
      <c r="P60" s="268">
        <f>AVERAGE('Nitrogen - RECM'!P60,'Nitrogen - MTREC'!P60,'Nitrogen - ETREC'!P60)</f>
        <v>1.6666666666666667</v>
      </c>
      <c r="Q60" s="268">
        <f>AVERAGE('Nitrogen - RECM'!Q60,'Nitrogen - MTREC'!Q60,'Nitrogen - ETREC'!Q60)</f>
        <v>3.6666666666666665</v>
      </c>
      <c r="R60" s="268">
        <f>AVERAGE('Nitrogen - RECM'!R60,'Nitrogen - MTREC'!R60,'Nitrogen - ETREC'!R60)</f>
        <v>30.333333333333332</v>
      </c>
    </row>
    <row r="61" spans="1:32">
      <c r="A61" s="3" t="s">
        <v>294</v>
      </c>
      <c r="B61" s="340" t="str">
        <f t="shared" si="14"/>
        <v xml:space="preserve">Dixie </v>
      </c>
      <c r="C61" s="28" t="str">
        <f t="shared" si="15"/>
        <v>Clover, Crimson</v>
      </c>
      <c r="D61" s="29" t="str">
        <f t="shared" si="16"/>
        <v>Legume</v>
      </c>
      <c r="E61" s="259">
        <v>0.50190000000000001</v>
      </c>
      <c r="F61" s="170" t="s">
        <v>95</v>
      </c>
      <c r="G61" s="259">
        <v>1.6492124539096227</v>
      </c>
      <c r="H61" s="170" t="s">
        <v>186</v>
      </c>
      <c r="I61" s="259">
        <v>2.7763047619047652</v>
      </c>
      <c r="J61" s="170" t="s">
        <v>189</v>
      </c>
      <c r="K61" s="259">
        <v>2.2382222222222188</v>
      </c>
      <c r="L61" s="170" t="s">
        <v>225</v>
      </c>
      <c r="M61" s="269">
        <f>AVERAGE('Nitrogen - RECM'!M61,'Nitrogen - MTREC'!M61,'Nitrogen - ETREC'!M61)</f>
        <v>0.66666666666666663</v>
      </c>
      <c r="N61" s="269">
        <f>AVERAGE('Nitrogen - RECM'!N61,'Nitrogen - MTREC'!N61,'Nitrogen - ETREC'!N61)</f>
        <v>1.6666666666666667</v>
      </c>
      <c r="O61" s="269">
        <f>AVERAGE('Nitrogen - RECM'!O61,'Nitrogen - MTREC'!O61,'Nitrogen - ETREC'!O61)</f>
        <v>12</v>
      </c>
      <c r="P61" s="269">
        <f>AVERAGE('Nitrogen - RECM'!P61,'Nitrogen - MTREC'!P61,'Nitrogen - ETREC'!P61)</f>
        <v>1.6666666666666667</v>
      </c>
      <c r="Q61" s="269">
        <f>AVERAGE('Nitrogen - RECM'!Q61,'Nitrogen - MTREC'!Q61,'Nitrogen - ETREC'!Q61)</f>
        <v>4.666666666666667</v>
      </c>
      <c r="R61" s="269">
        <f>AVERAGE('Nitrogen - RECM'!R61,'Nitrogen - MTREC'!R61,'Nitrogen - ETREC'!R61)</f>
        <v>33.333333333333336</v>
      </c>
    </row>
    <row r="62" spans="1:32">
      <c r="A62" s="3" t="s">
        <v>299</v>
      </c>
      <c r="B62" s="339" t="str">
        <f t="shared" si="14"/>
        <v>Kentucky Pride</v>
      </c>
      <c r="C62" s="164" t="str">
        <f t="shared" si="15"/>
        <v>Clover, Crimson</v>
      </c>
      <c r="D62" s="165" t="str">
        <f t="shared" si="16"/>
        <v>Legume</v>
      </c>
      <c r="E62" s="258">
        <v>0.34489999999999998</v>
      </c>
      <c r="F62" s="168" t="s">
        <v>123</v>
      </c>
      <c r="G62" s="258">
        <v>1.4784865270038656</v>
      </c>
      <c r="H62" s="168" t="s">
        <v>237</v>
      </c>
      <c r="I62" s="258">
        <v>2.8029629629629658</v>
      </c>
      <c r="J62" s="168" t="s">
        <v>225</v>
      </c>
      <c r="K62" s="258">
        <v>2.2030814814814779</v>
      </c>
      <c r="L62" s="168" t="s">
        <v>225</v>
      </c>
      <c r="M62" s="268">
        <f>AVERAGE('Nitrogen - RECM'!M62,'Nitrogen - MTREC'!M62,'Nitrogen - ETREC'!M62)</f>
        <v>0.33333333333333331</v>
      </c>
      <c r="N62" s="268">
        <f>AVERAGE('Nitrogen - RECM'!N62,'Nitrogen - MTREC'!N62,'Nitrogen - ETREC'!N62)</f>
        <v>1.3333333333333333</v>
      </c>
      <c r="O62" s="268">
        <f>AVERAGE('Nitrogen - RECM'!O62,'Nitrogen - MTREC'!O62,'Nitrogen - ETREC'!O62)</f>
        <v>8.6666666666666661</v>
      </c>
      <c r="P62" s="268">
        <f>AVERAGE('Nitrogen - RECM'!P62,'Nitrogen - MTREC'!P62,'Nitrogen - ETREC'!P62)</f>
        <v>1.6666666666666667</v>
      </c>
      <c r="Q62" s="268">
        <f>AVERAGE('Nitrogen - RECM'!Q62,'Nitrogen - MTREC'!Q62,'Nitrogen - ETREC'!Q62)</f>
        <v>4.333333333333333</v>
      </c>
      <c r="R62" s="268">
        <f>AVERAGE('Nitrogen - RECM'!R62,'Nitrogen - MTREC'!R62,'Nitrogen - ETREC'!R62)</f>
        <v>32.333333333333336</v>
      </c>
    </row>
    <row r="63" spans="1:32">
      <c r="A63" s="3" t="s">
        <v>275</v>
      </c>
      <c r="B63" s="340" t="str">
        <f t="shared" si="14"/>
        <v>SECCM18</v>
      </c>
      <c r="C63" s="28" t="str">
        <f t="shared" si="15"/>
        <v>Clover, Crimson</v>
      </c>
      <c r="D63" s="29" t="str">
        <f t="shared" si="16"/>
        <v>Legume</v>
      </c>
      <c r="E63" s="259">
        <v>0.54969999999999997</v>
      </c>
      <c r="F63" s="170" t="s">
        <v>196</v>
      </c>
      <c r="G63" s="259">
        <v>1.9838352706449092</v>
      </c>
      <c r="H63" s="170" t="s">
        <v>216</v>
      </c>
      <c r="I63" s="259">
        <v>2.8172444444444475</v>
      </c>
      <c r="J63" s="170" t="s">
        <v>209</v>
      </c>
      <c r="K63" s="259">
        <v>2.1756444444444409</v>
      </c>
      <c r="L63" s="170" t="s">
        <v>189</v>
      </c>
      <c r="M63" s="269">
        <f>AVERAGE('Nitrogen - RECM'!M63,'Nitrogen - MTREC'!M63,'Nitrogen - ETREC'!M63)</f>
        <v>0.66666666666666663</v>
      </c>
      <c r="N63" s="269">
        <f>AVERAGE('Nitrogen - RECM'!N63,'Nitrogen - MTREC'!N63,'Nitrogen - ETREC'!N63)</f>
        <v>2</v>
      </c>
      <c r="O63" s="269">
        <f>AVERAGE('Nitrogen - RECM'!O63,'Nitrogen - MTREC'!O63,'Nitrogen - ETREC'!O63)</f>
        <v>13</v>
      </c>
      <c r="P63" s="269">
        <f>AVERAGE('Nitrogen - RECM'!P63,'Nitrogen - MTREC'!P63,'Nitrogen - ETREC'!P63)</f>
        <v>2</v>
      </c>
      <c r="Q63" s="269">
        <f>AVERAGE('Nitrogen - RECM'!Q63,'Nitrogen - MTREC'!Q63,'Nitrogen - ETREC'!Q63)</f>
        <v>4.666666666666667</v>
      </c>
      <c r="R63" s="269">
        <f>AVERAGE('Nitrogen - RECM'!R63,'Nitrogen - MTREC'!R63,'Nitrogen - ETREC'!R63)</f>
        <v>36.666666666666664</v>
      </c>
    </row>
    <row r="64" spans="1:32">
      <c r="A64" s="3" t="s">
        <v>311</v>
      </c>
      <c r="B64" s="339" t="str">
        <f t="shared" si="14"/>
        <v>White Cloud</v>
      </c>
      <c r="C64" s="164" t="str">
        <f t="shared" si="15"/>
        <v>Clover, Crimson</v>
      </c>
      <c r="D64" s="165" t="str">
        <f t="shared" si="16"/>
        <v>Legume</v>
      </c>
      <c r="E64" s="258">
        <v>0.3483</v>
      </c>
      <c r="F64" s="168" t="s">
        <v>99</v>
      </c>
      <c r="G64" s="258">
        <v>1.2189831181071098</v>
      </c>
      <c r="H64" s="168" t="s">
        <v>114</v>
      </c>
      <c r="I64" s="258">
        <v>2.7277333333333371</v>
      </c>
      <c r="J64" s="168" t="s">
        <v>189</v>
      </c>
      <c r="K64" s="258">
        <v>2.0453333333332835</v>
      </c>
      <c r="L64" s="168" t="s">
        <v>207</v>
      </c>
      <c r="M64" s="268">
        <f>AVERAGE('Nitrogen - RECM'!M64,'Nitrogen - MTREC'!M64,'Nitrogen - ETREC'!M64)</f>
        <v>0.33333333333333331</v>
      </c>
      <c r="N64" s="268">
        <f>AVERAGE('Nitrogen - RECM'!N64,'Nitrogen - MTREC'!N64,'Nitrogen - ETREC'!N64)</f>
        <v>1.3333333333333333</v>
      </c>
      <c r="O64" s="268">
        <f>AVERAGE('Nitrogen - RECM'!O64,'Nitrogen - MTREC'!O64,'Nitrogen - ETREC'!O64)</f>
        <v>8</v>
      </c>
      <c r="P64" s="268">
        <f>AVERAGE('Nitrogen - RECM'!P64,'Nitrogen - MTREC'!P64,'Nitrogen - ETREC'!P64)</f>
        <v>1.3333333333333333</v>
      </c>
      <c r="Q64" s="268">
        <f>AVERAGE('Nitrogen - RECM'!Q64,'Nitrogen - MTREC'!Q64,'Nitrogen - ETREC'!Q64)</f>
        <v>2.6666666666666665</v>
      </c>
      <c r="R64" s="268">
        <f>AVERAGE('Nitrogen - RECM'!R64,'Nitrogen - MTREC'!R64,'Nitrogen - ETREC'!R64)</f>
        <v>22.666666666666668</v>
      </c>
    </row>
    <row r="65" spans="1:18">
      <c r="A65" s="3" t="s">
        <v>324</v>
      </c>
      <c r="B65" s="340" t="str">
        <f t="shared" si="14"/>
        <v>Big Red</v>
      </c>
      <c r="C65" s="28" t="str">
        <f t="shared" si="15"/>
        <v>Clover, Red</v>
      </c>
      <c r="D65" s="29" t="str">
        <f t="shared" si="16"/>
        <v>Legume</v>
      </c>
      <c r="E65" s="259">
        <v>7.979E-2</v>
      </c>
      <c r="F65" s="170" t="s">
        <v>253</v>
      </c>
      <c r="G65" s="259">
        <v>0.59071170709392451</v>
      </c>
      <c r="H65" s="170" t="s">
        <v>254</v>
      </c>
      <c r="I65" s="259">
        <v>2.2700190476190509</v>
      </c>
      <c r="J65" s="170" t="s">
        <v>145</v>
      </c>
      <c r="K65" s="259">
        <v>2.6373333333333302</v>
      </c>
      <c r="L65" s="170" t="s">
        <v>215</v>
      </c>
      <c r="M65" s="269">
        <f>AVERAGE('Nitrogen - RECM'!M65,'Nitrogen - MTREC'!M65,'Nitrogen - ETREC'!M65)</f>
        <v>0</v>
      </c>
      <c r="N65" s="269">
        <f>AVERAGE('Nitrogen - RECM'!N65,'Nitrogen - MTREC'!N65,'Nitrogen - ETREC'!N65)</f>
        <v>0</v>
      </c>
      <c r="O65" s="269">
        <f>AVERAGE('Nitrogen - RECM'!O65,'Nitrogen - MTREC'!O65,'Nitrogen - ETREC'!O65)</f>
        <v>1.3333333333333333</v>
      </c>
      <c r="P65" s="269">
        <f>AVERAGE('Nitrogen - RECM'!P65,'Nitrogen - MTREC'!P65,'Nitrogen - ETREC'!P65)</f>
        <v>0.66666666666666663</v>
      </c>
      <c r="Q65" s="269">
        <f>AVERAGE('Nitrogen - RECM'!Q65,'Nitrogen - MTREC'!Q65,'Nitrogen - ETREC'!Q65)</f>
        <v>2</v>
      </c>
      <c r="R65" s="269">
        <f>AVERAGE('Nitrogen - RECM'!R65,'Nitrogen - MTREC'!R65,'Nitrogen - ETREC'!R65)</f>
        <v>16.333333333333332</v>
      </c>
    </row>
    <row r="66" spans="1:18">
      <c r="A66" s="3" t="s">
        <v>327</v>
      </c>
      <c r="B66" s="339" t="str">
        <f t="shared" si="14"/>
        <v>Blaze</v>
      </c>
      <c r="C66" s="164" t="str">
        <f t="shared" si="15"/>
        <v>Clover, Red</v>
      </c>
      <c r="D66" s="165" t="str">
        <f t="shared" si="16"/>
        <v>Legume</v>
      </c>
      <c r="E66" s="258">
        <v>5.5E-2</v>
      </c>
      <c r="F66" s="168" t="s">
        <v>264</v>
      </c>
      <c r="G66" s="258">
        <v>0.40974222457382081</v>
      </c>
      <c r="H66" s="168" t="s">
        <v>158</v>
      </c>
      <c r="I66" s="258">
        <v>2.3421333333333365</v>
      </c>
      <c r="J66" s="168" t="s">
        <v>110</v>
      </c>
      <c r="K66" s="258">
        <v>2.921422222222219</v>
      </c>
      <c r="L66" s="168" t="s">
        <v>217</v>
      </c>
      <c r="M66" s="268">
        <f>AVERAGE('Nitrogen - RECM'!M66,'Nitrogen - MTREC'!M66,'Nitrogen - ETREC'!M66)</f>
        <v>0</v>
      </c>
      <c r="N66" s="268">
        <f>AVERAGE('Nitrogen - RECM'!N66,'Nitrogen - MTREC'!N66,'Nitrogen - ETREC'!N66)</f>
        <v>0</v>
      </c>
      <c r="O66" s="268">
        <f>AVERAGE('Nitrogen - RECM'!O66,'Nitrogen - MTREC'!O66,'Nitrogen - ETREC'!O66)</f>
        <v>0.66666666666666663</v>
      </c>
      <c r="P66" s="268">
        <f>AVERAGE('Nitrogen - RECM'!P66,'Nitrogen - MTREC'!P66,'Nitrogen - ETREC'!P66)</f>
        <v>1</v>
      </c>
      <c r="Q66" s="268">
        <f>AVERAGE('Nitrogen - RECM'!Q66,'Nitrogen - MTREC'!Q66,'Nitrogen - ETREC'!Q66)</f>
        <v>2</v>
      </c>
      <c r="R66" s="268">
        <f>AVERAGE('Nitrogen - RECM'!R66,'Nitrogen - MTREC'!R66,'Nitrogen - ETREC'!R66)</f>
        <v>14</v>
      </c>
    </row>
    <row r="67" spans="1:18">
      <c r="A67" s="3" t="s">
        <v>320</v>
      </c>
      <c r="B67" s="340" t="str">
        <f t="shared" si="14"/>
        <v>GA9909</v>
      </c>
      <c r="C67" s="28" t="str">
        <f t="shared" si="15"/>
        <v>Clover, Red</v>
      </c>
      <c r="D67" s="29" t="str">
        <f t="shared" si="16"/>
        <v>Legume</v>
      </c>
      <c r="E67" s="259">
        <v>9.9019999999999997E-2</v>
      </c>
      <c r="F67" s="170" t="s">
        <v>236</v>
      </c>
      <c r="G67" s="259">
        <v>0.74436504130910619</v>
      </c>
      <c r="H67" s="170" t="s">
        <v>248</v>
      </c>
      <c r="I67" s="259">
        <v>2.49786666666667</v>
      </c>
      <c r="J67" s="170" t="s">
        <v>100</v>
      </c>
      <c r="K67" s="259">
        <v>3.043022222222219</v>
      </c>
      <c r="L67" s="170" t="s">
        <v>183</v>
      </c>
      <c r="M67" s="269">
        <f>AVERAGE('Nitrogen - RECM'!M67,'Nitrogen - MTREC'!M67,'Nitrogen - ETREC'!M67)</f>
        <v>0</v>
      </c>
      <c r="N67" s="269">
        <f>AVERAGE('Nitrogen - RECM'!N67,'Nitrogen - MTREC'!N67,'Nitrogen - ETREC'!N67)</f>
        <v>0.33333333333333331</v>
      </c>
      <c r="O67" s="269">
        <f>AVERAGE('Nitrogen - RECM'!O67,'Nitrogen - MTREC'!O67,'Nitrogen - ETREC'!O67)</f>
        <v>2</v>
      </c>
      <c r="P67" s="269">
        <f>AVERAGE('Nitrogen - RECM'!P67,'Nitrogen - MTREC'!P67,'Nitrogen - ETREC'!P67)</f>
        <v>1.3333333333333333</v>
      </c>
      <c r="Q67" s="269">
        <f>AVERAGE('Nitrogen - RECM'!Q67,'Nitrogen - MTREC'!Q67,'Nitrogen - ETREC'!Q67)</f>
        <v>3.3333333333333335</v>
      </c>
      <c r="R67" s="269">
        <f>AVERAGE('Nitrogen - RECM'!R67,'Nitrogen - MTREC'!R67,'Nitrogen - ETREC'!R67)</f>
        <v>24</v>
      </c>
    </row>
    <row r="68" spans="1:18">
      <c r="A68" s="3" t="s">
        <v>325</v>
      </c>
      <c r="B68" s="339" t="str">
        <f t="shared" si="14"/>
        <v>VNS</v>
      </c>
      <c r="C68" s="164" t="str">
        <f t="shared" si="15"/>
        <v>Clover, Red</v>
      </c>
      <c r="D68" s="165" t="str">
        <f t="shared" si="16"/>
        <v>Legume</v>
      </c>
      <c r="E68" s="258">
        <v>0.1024</v>
      </c>
      <c r="F68" s="168" t="s">
        <v>236</v>
      </c>
      <c r="G68" s="258">
        <v>0.51900681779350588</v>
      </c>
      <c r="H68" s="168" t="s">
        <v>254</v>
      </c>
      <c r="I68" s="258">
        <v>2.2496000000000032</v>
      </c>
      <c r="J68" s="168" t="s">
        <v>149</v>
      </c>
      <c r="K68" s="258">
        <v>3.0254222222222191</v>
      </c>
      <c r="L68" s="168" t="s">
        <v>183</v>
      </c>
      <c r="M68" s="268">
        <f>AVERAGE('Nitrogen - RECM'!M68,'Nitrogen - MTREC'!M68,'Nitrogen - ETREC'!M68)</f>
        <v>0</v>
      </c>
      <c r="N68" s="268">
        <f>AVERAGE('Nitrogen - RECM'!N68,'Nitrogen - MTREC'!N68,'Nitrogen - ETREC'!N68)</f>
        <v>0</v>
      </c>
      <c r="O68" s="268">
        <f>AVERAGE('Nitrogen - RECM'!O68,'Nitrogen - MTREC'!O68,'Nitrogen - ETREC'!O68)</f>
        <v>1</v>
      </c>
      <c r="P68" s="268">
        <f>AVERAGE('Nitrogen - RECM'!P68,'Nitrogen - MTREC'!P68,'Nitrogen - ETREC'!P68)</f>
        <v>1</v>
      </c>
      <c r="Q68" s="268">
        <f>AVERAGE('Nitrogen - RECM'!Q68,'Nitrogen - MTREC'!Q68,'Nitrogen - ETREC'!Q68)</f>
        <v>2</v>
      </c>
      <c r="R68" s="268">
        <f>AVERAGE('Nitrogen - RECM'!R68,'Nitrogen - MTREC'!R68,'Nitrogen - ETREC'!R68)</f>
        <v>17</v>
      </c>
    </row>
    <row r="69" spans="1:18">
      <c r="A69" s="3" t="s">
        <v>273</v>
      </c>
      <c r="B69" s="340" t="str">
        <f t="shared" si="14"/>
        <v>VNS</v>
      </c>
      <c r="C69" s="28" t="str">
        <f t="shared" si="15"/>
        <v>Vetch, Common</v>
      </c>
      <c r="D69" s="29" t="str">
        <f t="shared" si="16"/>
        <v>Legume</v>
      </c>
      <c r="E69" s="259">
        <v>0.62829999999999997</v>
      </c>
      <c r="F69" s="170" t="s">
        <v>105</v>
      </c>
      <c r="G69" s="259">
        <v>2.234802383196373</v>
      </c>
      <c r="H69" s="170" t="s">
        <v>176</v>
      </c>
      <c r="I69" s="259">
        <v>3.2588444444444487</v>
      </c>
      <c r="J69" s="170" t="s">
        <v>183</v>
      </c>
      <c r="K69" s="259">
        <v>2.6508444444444415</v>
      </c>
      <c r="L69" s="170" t="s">
        <v>215</v>
      </c>
      <c r="M69" s="269">
        <f>AVERAGE('Nitrogen - RECM'!M69,'Nitrogen - MTREC'!M69,'Nitrogen - ETREC'!M69)</f>
        <v>1.3333333333333333</v>
      </c>
      <c r="N69" s="269">
        <f>AVERAGE('Nitrogen - RECM'!N69,'Nitrogen - MTREC'!N69,'Nitrogen - ETREC'!N69)</f>
        <v>3</v>
      </c>
      <c r="O69" s="269">
        <f>AVERAGE('Nitrogen - RECM'!O69,'Nitrogen - MTREC'!O69,'Nitrogen - ETREC'!O69)</f>
        <v>18.666666666666668</v>
      </c>
      <c r="P69" s="269">
        <f>AVERAGE('Nitrogen - RECM'!P69,'Nitrogen - MTREC'!P69,'Nitrogen - ETREC'!P69)</f>
        <v>4</v>
      </c>
      <c r="Q69" s="269">
        <f>AVERAGE('Nitrogen - RECM'!Q69,'Nitrogen - MTREC'!Q69,'Nitrogen - ETREC'!Q69)</f>
        <v>9</v>
      </c>
      <c r="R69" s="269">
        <f>AVERAGE('Nitrogen - RECM'!R69,'Nitrogen - MTREC'!R69,'Nitrogen - ETREC'!R69)</f>
        <v>70</v>
      </c>
    </row>
    <row r="70" spans="1:18">
      <c r="A70" s="3" t="s">
        <v>272</v>
      </c>
      <c r="B70" s="339" t="str">
        <f t="shared" si="14"/>
        <v xml:space="preserve">AU Merit </v>
      </c>
      <c r="C70" s="164" t="str">
        <f t="shared" si="15"/>
        <v>Vetch, Hairy</v>
      </c>
      <c r="D70" s="165" t="str">
        <f t="shared" si="16"/>
        <v>Legume</v>
      </c>
      <c r="E70" s="258">
        <v>1.2258</v>
      </c>
      <c r="F70" s="168" t="s">
        <v>162</v>
      </c>
      <c r="G70" s="258">
        <v>2.2843129019990429</v>
      </c>
      <c r="H70" s="168" t="s">
        <v>165</v>
      </c>
      <c r="I70" s="258">
        <v>4.0717667213928816</v>
      </c>
      <c r="J70" s="168" t="s">
        <v>162</v>
      </c>
      <c r="K70" s="258">
        <v>3.9167999999999967</v>
      </c>
      <c r="L70" s="168" t="s">
        <v>162</v>
      </c>
      <c r="M70" s="268">
        <f>AVERAGE('Nitrogen - RECM'!M70,'Nitrogen - MTREC'!M70,'Nitrogen - ETREC'!M70)</f>
        <v>3</v>
      </c>
      <c r="N70" s="268">
        <f>AVERAGE('Nitrogen - RECM'!N70,'Nitrogen - MTREC'!N70,'Nitrogen - ETREC'!N70)</f>
        <v>7</v>
      </c>
      <c r="O70" s="268">
        <f>AVERAGE('Nitrogen - RECM'!O70,'Nitrogen - MTREC'!O70,'Nitrogen - ETREC'!O70)</f>
        <v>44.333333333333336</v>
      </c>
      <c r="P70" s="268">
        <f>AVERAGE('Nitrogen - RECM'!P70,'Nitrogen - MTREC'!P70,'Nitrogen - ETREC'!P70)</f>
        <v>5.333333333333333</v>
      </c>
      <c r="Q70" s="268">
        <f>AVERAGE('Nitrogen - RECM'!Q70,'Nitrogen - MTREC'!Q70,'Nitrogen - ETREC'!Q70)</f>
        <v>12.333333333333334</v>
      </c>
      <c r="R70" s="268">
        <f>AVERAGE('Nitrogen - RECM'!R70,'Nitrogen - MTREC'!R70,'Nitrogen - ETREC'!R70)</f>
        <v>91.666666666666671</v>
      </c>
    </row>
    <row r="71" spans="1:18">
      <c r="A71" s="3" t="s">
        <v>282</v>
      </c>
      <c r="B71" s="340" t="str">
        <f t="shared" si="14"/>
        <v>Patagonia Inta</v>
      </c>
      <c r="C71" s="28" t="str">
        <f t="shared" si="15"/>
        <v>Vetch, Hairy</v>
      </c>
      <c r="D71" s="29" t="str">
        <f t="shared" si="16"/>
        <v>Legume</v>
      </c>
      <c r="E71" s="259">
        <v>1.038</v>
      </c>
      <c r="F71" s="170" t="s">
        <v>176</v>
      </c>
      <c r="G71" s="259">
        <v>1.8984723071920315</v>
      </c>
      <c r="H71" s="170" t="s">
        <v>172</v>
      </c>
      <c r="I71" s="259">
        <v>4.0128000000000066</v>
      </c>
      <c r="J71" s="170" t="s">
        <v>162</v>
      </c>
      <c r="K71" s="259">
        <v>3.4988444444444422</v>
      </c>
      <c r="L71" s="170" t="s">
        <v>163</v>
      </c>
      <c r="M71" s="269">
        <f>AVERAGE('Nitrogen - RECM'!M71,'Nitrogen - MTREC'!M71,'Nitrogen - ETREC'!M71)</f>
        <v>2.3333333333333335</v>
      </c>
      <c r="N71" s="269">
        <f>AVERAGE('Nitrogen - RECM'!N71,'Nitrogen - MTREC'!N71,'Nitrogen - ETREC'!N71)</f>
        <v>6.333333333333333</v>
      </c>
      <c r="O71" s="269">
        <f>AVERAGE('Nitrogen - RECM'!O71,'Nitrogen - MTREC'!O71,'Nitrogen - ETREC'!O71)</f>
        <v>37</v>
      </c>
      <c r="P71" s="269">
        <f>AVERAGE('Nitrogen - RECM'!P71,'Nitrogen - MTREC'!P71,'Nitrogen - ETREC'!P71)</f>
        <v>3.6666666666666665</v>
      </c>
      <c r="Q71" s="269">
        <f>AVERAGE('Nitrogen - RECM'!Q71,'Nitrogen - MTREC'!Q71,'Nitrogen - ETREC'!Q71)</f>
        <v>8.3333333333333339</v>
      </c>
      <c r="R71" s="269">
        <f>AVERAGE('Nitrogen - RECM'!R71,'Nitrogen - MTREC'!R71,'Nitrogen - ETREC'!R71)</f>
        <v>62.666666666666664</v>
      </c>
    </row>
    <row r="72" spans="1:18">
      <c r="A72" s="3" t="s">
        <v>281</v>
      </c>
      <c r="B72" s="339" t="str">
        <f t="shared" si="14"/>
        <v>Purple Bounty</v>
      </c>
      <c r="C72" s="164" t="str">
        <f t="shared" si="15"/>
        <v>Vetch, Hairy</v>
      </c>
      <c r="D72" s="165" t="str">
        <f t="shared" si="16"/>
        <v>Legume</v>
      </c>
      <c r="E72" s="258">
        <v>0.78190000000000004</v>
      </c>
      <c r="F72" s="168" t="s">
        <v>128</v>
      </c>
      <c r="G72" s="258">
        <v>1.9053013442682623</v>
      </c>
      <c r="H72" s="168" t="s">
        <v>167</v>
      </c>
      <c r="I72" s="258">
        <v>3.9962666666666715</v>
      </c>
      <c r="J72" s="168" t="s">
        <v>162</v>
      </c>
      <c r="K72" s="258">
        <v>2.9911131413760854</v>
      </c>
      <c r="L72" s="168" t="s">
        <v>183</v>
      </c>
      <c r="M72" s="268">
        <f>AVERAGE('Nitrogen - RECM'!M72,'Nitrogen - MTREC'!M72,'Nitrogen - ETREC'!M72)</f>
        <v>2</v>
      </c>
      <c r="N72" s="268">
        <f>AVERAGE('Nitrogen - RECM'!N72,'Nitrogen - MTREC'!N72,'Nitrogen - ETREC'!N72)</f>
        <v>4.333333333333333</v>
      </c>
      <c r="O72" s="268">
        <f>AVERAGE('Nitrogen - RECM'!O72,'Nitrogen - MTREC'!O72,'Nitrogen - ETREC'!O72)</f>
        <v>29</v>
      </c>
      <c r="P72" s="268">
        <f>AVERAGE('Nitrogen - RECM'!P72,'Nitrogen - MTREC'!P72,'Nitrogen - ETREC'!P72)</f>
        <v>3</v>
      </c>
      <c r="Q72" s="268">
        <f>AVERAGE('Nitrogen - RECM'!Q72,'Nitrogen - MTREC'!Q72,'Nitrogen - ETREC'!Q72)</f>
        <v>7.333333333333333</v>
      </c>
      <c r="R72" s="268">
        <f>AVERAGE('Nitrogen - RECM'!R72,'Nitrogen - MTREC'!R72,'Nitrogen - ETREC'!R72)</f>
        <v>53.333333333333336</v>
      </c>
    </row>
    <row r="73" spans="1:18">
      <c r="A73" s="3" t="s">
        <v>296</v>
      </c>
      <c r="B73" s="340" t="str">
        <f t="shared" si="14"/>
        <v>Villana</v>
      </c>
      <c r="C73" s="28" t="str">
        <f t="shared" si="15"/>
        <v>Vetch, Hairy</v>
      </c>
      <c r="D73" s="29" t="str">
        <f t="shared" si="16"/>
        <v>Legume</v>
      </c>
      <c r="E73" s="259">
        <v>0.68289999999999995</v>
      </c>
      <c r="F73" s="170" t="s">
        <v>179</v>
      </c>
      <c r="G73" s="259">
        <v>1.6253108241428174</v>
      </c>
      <c r="H73" s="170" t="s">
        <v>234</v>
      </c>
      <c r="I73" s="259">
        <v>3.8478222222222276</v>
      </c>
      <c r="J73" s="170" t="s">
        <v>165</v>
      </c>
      <c r="K73" s="259">
        <v>3.5388444444444422</v>
      </c>
      <c r="L73" s="170" t="s">
        <v>166</v>
      </c>
      <c r="M73" s="269">
        <f>AVERAGE('Nitrogen - RECM'!M73,'Nitrogen - MTREC'!M73,'Nitrogen - ETREC'!M73)</f>
        <v>1.6666666666666667</v>
      </c>
      <c r="N73" s="269">
        <f>AVERAGE('Nitrogen - RECM'!N73,'Nitrogen - MTREC'!N73,'Nitrogen - ETREC'!N73)</f>
        <v>4</v>
      </c>
      <c r="O73" s="269">
        <f>AVERAGE('Nitrogen - RECM'!O73,'Nitrogen - MTREC'!O73,'Nitrogen - ETREC'!O73)</f>
        <v>25.333333333333332</v>
      </c>
      <c r="P73" s="269">
        <f>AVERAGE('Nitrogen - RECM'!P73,'Nitrogen - MTREC'!P73,'Nitrogen - ETREC'!P73)</f>
        <v>3.3333333333333335</v>
      </c>
      <c r="Q73" s="269">
        <f>AVERAGE('Nitrogen - RECM'!Q73,'Nitrogen - MTREC'!Q73,'Nitrogen - ETREC'!Q73)</f>
        <v>8.3333333333333339</v>
      </c>
      <c r="R73" s="269">
        <f>AVERAGE('Nitrogen - RECM'!R73,'Nitrogen - MTREC'!R73,'Nitrogen - ETREC'!R73)</f>
        <v>61.666666666666664</v>
      </c>
    </row>
    <row r="74" spans="1:18">
      <c r="A74" s="3" t="s">
        <v>289</v>
      </c>
      <c r="B74" s="339" t="str">
        <f t="shared" si="14"/>
        <v>WinterKing</v>
      </c>
      <c r="C74" s="164" t="str">
        <f t="shared" si="15"/>
        <v>Vetch, Hairy</v>
      </c>
      <c r="D74" s="165" t="str">
        <f t="shared" si="16"/>
        <v>Legume</v>
      </c>
      <c r="E74" s="258">
        <v>1.1848000000000001</v>
      </c>
      <c r="F74" s="168" t="s">
        <v>161</v>
      </c>
      <c r="G74" s="258">
        <v>1.7789641583580014</v>
      </c>
      <c r="H74" s="168" t="s">
        <v>227</v>
      </c>
      <c r="I74" s="258">
        <v>3.8836888888888943</v>
      </c>
      <c r="J74" s="168" t="s">
        <v>161</v>
      </c>
      <c r="K74" s="258">
        <v>3.4222222222222185</v>
      </c>
      <c r="L74" s="168" t="s">
        <v>214</v>
      </c>
      <c r="M74" s="268">
        <f>AVERAGE('Nitrogen - RECM'!M74,'Nitrogen - MTREC'!M74,'Nitrogen - ETREC'!M74)</f>
        <v>3</v>
      </c>
      <c r="N74" s="268">
        <f>AVERAGE('Nitrogen - RECM'!N74,'Nitrogen - MTREC'!N74,'Nitrogen - ETREC'!N74)</f>
        <v>6.333333333333333</v>
      </c>
      <c r="O74" s="268">
        <f>AVERAGE('Nitrogen - RECM'!O74,'Nitrogen - MTREC'!O74,'Nitrogen - ETREC'!O74)</f>
        <v>40</v>
      </c>
      <c r="P74" s="268">
        <f>AVERAGE('Nitrogen - RECM'!P74,'Nitrogen - MTREC'!P74,'Nitrogen - ETREC'!P74)</f>
        <v>3.6666666666666665</v>
      </c>
      <c r="Q74" s="268">
        <f>AVERAGE('Nitrogen - RECM'!Q74,'Nitrogen - MTREC'!Q74,'Nitrogen - ETREC'!Q74)</f>
        <v>8.3333333333333339</v>
      </c>
      <c r="R74" s="268">
        <f>AVERAGE('Nitrogen - RECM'!R74,'Nitrogen - MTREC'!R74,'Nitrogen - ETREC'!R74)</f>
        <v>61.666666666666664</v>
      </c>
    </row>
    <row r="75" spans="1:18">
      <c r="A75" s="3" t="s">
        <v>300</v>
      </c>
      <c r="B75" s="340" t="str">
        <f t="shared" si="14"/>
        <v>Namoi</v>
      </c>
      <c r="C75" s="28" t="str">
        <f t="shared" si="15"/>
        <v>Vetch, Woolypod</v>
      </c>
      <c r="D75" s="29" t="str">
        <f t="shared" si="16"/>
        <v>Legume</v>
      </c>
      <c r="E75" s="259">
        <v>0.84119999999999995</v>
      </c>
      <c r="F75" s="170" t="s">
        <v>170</v>
      </c>
      <c r="G75" s="259">
        <v>1.4682429713895206</v>
      </c>
      <c r="H75" s="170" t="s">
        <v>239</v>
      </c>
      <c r="I75" s="259">
        <v>3.8469333333333386</v>
      </c>
      <c r="J75" s="170" t="s">
        <v>165</v>
      </c>
      <c r="K75" s="259">
        <v>3.2543999999999969</v>
      </c>
      <c r="L75" s="170" t="s">
        <v>173</v>
      </c>
      <c r="M75" s="269">
        <f>AVERAGE('Nitrogen - RECM'!M75,'Nitrogen - MTREC'!M75,'Nitrogen - ETREC'!M75)</f>
        <v>1.6666666666666667</v>
      </c>
      <c r="N75" s="269">
        <f>AVERAGE('Nitrogen - RECM'!N75,'Nitrogen - MTREC'!N75,'Nitrogen - ETREC'!N75)</f>
        <v>4</v>
      </c>
      <c r="O75" s="269">
        <f>AVERAGE('Nitrogen - RECM'!O75,'Nitrogen - MTREC'!O75,'Nitrogen - ETREC'!O75)</f>
        <v>27</v>
      </c>
      <c r="P75" s="269">
        <f>AVERAGE('Nitrogen - RECM'!P75,'Nitrogen - MTREC'!P75,'Nitrogen - ETREC'!P75)</f>
        <v>2.6666666666666665</v>
      </c>
      <c r="Q75" s="269">
        <f>AVERAGE('Nitrogen - RECM'!Q75,'Nitrogen - MTREC'!Q75,'Nitrogen - ETREC'!Q75)</f>
        <v>6</v>
      </c>
      <c r="R75" s="269">
        <f>AVERAGE('Nitrogen - RECM'!R75,'Nitrogen - MTREC'!R75,'Nitrogen - ETREC'!R75)</f>
        <v>46</v>
      </c>
    </row>
    <row r="76" spans="1:18">
      <c r="A76" s="3" t="s">
        <v>286</v>
      </c>
      <c r="B76" s="339" t="str">
        <f t="shared" si="14"/>
        <v>Double OO</v>
      </c>
      <c r="C76" s="164" t="str">
        <f t="shared" si="15"/>
        <v>Winter Pea</v>
      </c>
      <c r="D76" s="165" t="str">
        <f t="shared" si="16"/>
        <v>Legume</v>
      </c>
      <c r="E76" s="258">
        <v>0.65900000000000003</v>
      </c>
      <c r="F76" s="168" t="s">
        <v>179</v>
      </c>
      <c r="G76" s="258">
        <v>1.8370109735059585</v>
      </c>
      <c r="H76" s="168" t="s">
        <v>175</v>
      </c>
      <c r="I76" s="258">
        <v>3.123555555555559</v>
      </c>
      <c r="J76" s="168" t="s">
        <v>217</v>
      </c>
      <c r="K76" s="258">
        <v>2.7507555555555525</v>
      </c>
      <c r="L76" s="168" t="s">
        <v>223</v>
      </c>
      <c r="M76" s="268">
        <f>AVERAGE('Nitrogen - RECM'!M76,'Nitrogen - MTREC'!M76,'Nitrogen - ETREC'!M76)</f>
        <v>1.3333333333333333</v>
      </c>
      <c r="N76" s="268">
        <f>AVERAGE('Nitrogen - RECM'!N76,'Nitrogen - MTREC'!N76,'Nitrogen - ETREC'!N76)</f>
        <v>3</v>
      </c>
      <c r="O76" s="268">
        <f>AVERAGE('Nitrogen - RECM'!O76,'Nitrogen - MTREC'!O76,'Nitrogen - ETREC'!O76)</f>
        <v>17</v>
      </c>
      <c r="P76" s="268">
        <f>AVERAGE('Nitrogen - RECM'!P76,'Nitrogen - MTREC'!P76,'Nitrogen - ETREC'!P76)</f>
        <v>2.6666666666666665</v>
      </c>
      <c r="Q76" s="268">
        <f>AVERAGE('Nitrogen - RECM'!Q76,'Nitrogen - MTREC'!Q76,'Nitrogen - ETREC'!Q76)</f>
        <v>6.666666666666667</v>
      </c>
      <c r="R76" s="268">
        <f>AVERAGE('Nitrogen - RECM'!R76,'Nitrogen - MTREC'!R76,'Nitrogen - ETREC'!R76)</f>
        <v>52</v>
      </c>
    </row>
    <row r="77" spans="1:18">
      <c r="A77" s="3" t="s">
        <v>270</v>
      </c>
      <c r="B77" s="340" t="str">
        <f t="shared" si="14"/>
        <v>Survivor</v>
      </c>
      <c r="C77" s="28" t="str">
        <f t="shared" si="15"/>
        <v>Winter Pea</v>
      </c>
      <c r="D77" s="29" t="str">
        <f t="shared" si="16"/>
        <v>Legume</v>
      </c>
      <c r="E77" s="259">
        <v>0.78879999999999995</v>
      </c>
      <c r="F77" s="170" t="s">
        <v>213</v>
      </c>
      <c r="G77" s="259">
        <v>2.3696758654519212</v>
      </c>
      <c r="H77" s="170" t="s">
        <v>162</v>
      </c>
      <c r="I77" s="259">
        <v>3.2471111111111162</v>
      </c>
      <c r="J77" s="170" t="s">
        <v>183</v>
      </c>
      <c r="K77" s="259">
        <v>3.0865777777777743</v>
      </c>
      <c r="L77" s="170" t="s">
        <v>97</v>
      </c>
      <c r="M77" s="269">
        <f>AVERAGE('Nitrogen - RECM'!M77,'Nitrogen - MTREC'!M77,'Nitrogen - ETREC'!M77)</f>
        <v>1.6666666666666667</v>
      </c>
      <c r="N77" s="269">
        <f>AVERAGE('Nitrogen - RECM'!N77,'Nitrogen - MTREC'!N77,'Nitrogen - ETREC'!N77)</f>
        <v>3.6666666666666665</v>
      </c>
      <c r="O77" s="269">
        <f>AVERAGE('Nitrogen - RECM'!O77,'Nitrogen - MTREC'!O77,'Nitrogen - ETREC'!O77)</f>
        <v>22.333333333333332</v>
      </c>
      <c r="P77" s="269">
        <f>AVERAGE('Nitrogen - RECM'!P77,'Nitrogen - MTREC'!P77,'Nitrogen - ETREC'!P77)</f>
        <v>4</v>
      </c>
      <c r="Q77" s="269">
        <f>AVERAGE('Nitrogen - RECM'!Q77,'Nitrogen - MTREC'!Q77,'Nitrogen - ETREC'!Q77)</f>
        <v>9.3333333333333339</v>
      </c>
      <c r="R77" s="269">
        <f>AVERAGE('Nitrogen - RECM'!R77,'Nitrogen - MTREC'!R77,'Nitrogen - ETREC'!R77)</f>
        <v>70</v>
      </c>
    </row>
    <row r="78" spans="1:18">
      <c r="A78" s="3" t="s">
        <v>284</v>
      </c>
      <c r="B78" s="339" t="str">
        <f t="shared" si="14"/>
        <v>VNS (1)</v>
      </c>
      <c r="C78" s="164" t="str">
        <f t="shared" si="15"/>
        <v>Winter Pea</v>
      </c>
      <c r="D78" s="165" t="str">
        <f t="shared" si="16"/>
        <v>Legume</v>
      </c>
      <c r="E78" s="258">
        <v>0.73070000000000002</v>
      </c>
      <c r="F78" s="168" t="s">
        <v>117</v>
      </c>
      <c r="G78" s="258">
        <v>1.8950577886539162</v>
      </c>
      <c r="H78" s="168" t="s">
        <v>224</v>
      </c>
      <c r="I78" s="258">
        <v>3.2961777777777819</v>
      </c>
      <c r="J78" s="168" t="s">
        <v>97</v>
      </c>
      <c r="K78" s="258">
        <v>2.9107555555555527</v>
      </c>
      <c r="L78" s="168" t="s">
        <v>217</v>
      </c>
      <c r="M78" s="268">
        <f>AVERAGE('Nitrogen - RECM'!M78,'Nitrogen - MTREC'!M78,'Nitrogen - ETREC'!M78)</f>
        <v>1.3333333333333333</v>
      </c>
      <c r="N78" s="268">
        <f>AVERAGE('Nitrogen - RECM'!N78,'Nitrogen - MTREC'!N78,'Nitrogen - ETREC'!N78)</f>
        <v>3.6666666666666665</v>
      </c>
      <c r="O78" s="268">
        <f>AVERAGE('Nitrogen - RECM'!O78,'Nitrogen - MTREC'!O78,'Nitrogen - ETREC'!O78)</f>
        <v>21.333333333333332</v>
      </c>
      <c r="P78" s="268">
        <f>AVERAGE('Nitrogen - RECM'!P78,'Nitrogen - MTREC'!P78,'Nitrogen - ETREC'!P78)</f>
        <v>3</v>
      </c>
      <c r="Q78" s="268">
        <f>AVERAGE('Nitrogen - RECM'!Q78,'Nitrogen - MTREC'!Q78,'Nitrogen - ETREC'!Q78)</f>
        <v>7</v>
      </c>
      <c r="R78" s="268">
        <f>AVERAGE('Nitrogen - RECM'!R78,'Nitrogen - MTREC'!R78,'Nitrogen - ETREC'!R78)</f>
        <v>55.666666666666664</v>
      </c>
    </row>
    <row r="79" spans="1:18">
      <c r="A79" s="3" t="s">
        <v>276</v>
      </c>
      <c r="B79" s="340" t="str">
        <f t="shared" si="14"/>
        <v>VNS (2)</v>
      </c>
      <c r="C79" s="28" t="str">
        <f t="shared" si="15"/>
        <v>Winter Pea</v>
      </c>
      <c r="D79" s="29" t="str">
        <f t="shared" si="16"/>
        <v>Legume</v>
      </c>
      <c r="E79" s="259">
        <v>0.72389999999999999</v>
      </c>
      <c r="F79" s="170" t="s">
        <v>117</v>
      </c>
      <c r="G79" s="259">
        <v>1.9804207521067942</v>
      </c>
      <c r="H79" s="170" t="s">
        <v>219</v>
      </c>
      <c r="I79" s="259">
        <v>3.5776000000000057</v>
      </c>
      <c r="J79" s="170" t="s">
        <v>191</v>
      </c>
      <c r="K79" s="259">
        <v>3.3567999999999962</v>
      </c>
      <c r="L79" s="170" t="s">
        <v>168</v>
      </c>
      <c r="M79" s="269">
        <f>AVERAGE('Nitrogen - RECM'!M79,'Nitrogen - MTREC'!M79,'Nitrogen - ETREC'!M79)</f>
        <v>1.3333333333333333</v>
      </c>
      <c r="N79" s="269">
        <f>AVERAGE('Nitrogen - RECM'!N79,'Nitrogen - MTREC'!N79,'Nitrogen - ETREC'!N79)</f>
        <v>4</v>
      </c>
      <c r="O79" s="269">
        <f>AVERAGE('Nitrogen - RECM'!O79,'Nitrogen - MTREC'!O79,'Nitrogen - ETREC'!O79)</f>
        <v>24.333333333333332</v>
      </c>
      <c r="P79" s="269">
        <f>AVERAGE('Nitrogen - RECM'!P79,'Nitrogen - MTREC'!P79,'Nitrogen - ETREC'!P79)</f>
        <v>3.6666666666666665</v>
      </c>
      <c r="Q79" s="269">
        <f>AVERAGE('Nitrogen - RECM'!Q79,'Nitrogen - MTREC'!Q79,'Nitrogen - ETREC'!Q79)</f>
        <v>9</v>
      </c>
      <c r="R79" s="269">
        <f>AVERAGE('Nitrogen - RECM'!R79,'Nitrogen - MTREC'!R79,'Nitrogen - ETREC'!R79)</f>
        <v>66</v>
      </c>
    </row>
    <row r="80" spans="1:18" ht="12.75" customHeight="1">
      <c r="A80" s="3" t="s">
        <v>290</v>
      </c>
      <c r="B80" s="339" t="str">
        <f t="shared" si="14"/>
        <v>Windham</v>
      </c>
      <c r="C80" s="164" t="str">
        <f t="shared" si="15"/>
        <v>Winter Pea</v>
      </c>
      <c r="D80" s="165" t="str">
        <f t="shared" si="16"/>
        <v>Legume</v>
      </c>
      <c r="E80" s="258">
        <v>0.59750000000000003</v>
      </c>
      <c r="F80" s="168" t="s">
        <v>228</v>
      </c>
      <c r="G80" s="258">
        <v>1.7789641583580003</v>
      </c>
      <c r="H80" s="168" t="s">
        <v>227</v>
      </c>
      <c r="I80" s="258">
        <v>3.6211555555555588</v>
      </c>
      <c r="J80" s="168" t="s">
        <v>214</v>
      </c>
      <c r="K80" s="258">
        <v>2.9774222222222195</v>
      </c>
      <c r="L80" s="168" t="s">
        <v>183</v>
      </c>
      <c r="M80" s="268">
        <f>AVERAGE('Nitrogen - RECM'!M80,'Nitrogen - MTREC'!M80,'Nitrogen - ETREC'!M80)</f>
        <v>1.3333333333333333</v>
      </c>
      <c r="N80" s="268">
        <f>AVERAGE('Nitrogen - RECM'!N80,'Nitrogen - MTREC'!N80,'Nitrogen - ETREC'!N80)</f>
        <v>3.3333333333333335</v>
      </c>
      <c r="O80" s="268">
        <f>AVERAGE('Nitrogen - RECM'!O80,'Nitrogen - MTREC'!O80,'Nitrogen - ETREC'!O80)</f>
        <v>19.666666666666668</v>
      </c>
      <c r="P80" s="268">
        <f>AVERAGE('Nitrogen - RECM'!P80,'Nitrogen - MTREC'!P80,'Nitrogen - ETREC'!P80)</f>
        <v>3</v>
      </c>
      <c r="Q80" s="268">
        <f>AVERAGE('Nitrogen - RECM'!Q80,'Nitrogen - MTREC'!Q80,'Nitrogen - ETREC'!Q80)</f>
        <v>7.333333333333333</v>
      </c>
      <c r="R80" s="268">
        <f>AVERAGE('Nitrogen - RECM'!R80,'Nitrogen - MTREC'!R80,'Nitrogen - ETREC'!R80)</f>
        <v>56.666666666666664</v>
      </c>
    </row>
    <row r="81" spans="1:32">
      <c r="A81" s="3" t="s">
        <v>278</v>
      </c>
      <c r="B81" s="340" t="str">
        <f t="shared" si="14"/>
        <v>WyoWinter (1)</v>
      </c>
      <c r="C81" s="28" t="str">
        <f t="shared" si="15"/>
        <v>Winter Pea</v>
      </c>
      <c r="D81" s="29" t="str">
        <f t="shared" si="16"/>
        <v>Legume</v>
      </c>
      <c r="E81" s="259">
        <v>0.61799999999999999</v>
      </c>
      <c r="F81" s="170" t="s">
        <v>105</v>
      </c>
      <c r="G81" s="259">
        <v>1.922373936958838</v>
      </c>
      <c r="H81" s="170" t="s">
        <v>167</v>
      </c>
      <c r="I81" s="259">
        <v>3.4615111111111165</v>
      </c>
      <c r="J81" s="170" t="s">
        <v>102</v>
      </c>
      <c r="K81" s="259">
        <v>3.2234666666666643</v>
      </c>
      <c r="L81" s="170" t="s">
        <v>197</v>
      </c>
      <c r="M81" s="269">
        <f>AVERAGE('Nitrogen - RECM'!M81,'Nitrogen - MTREC'!M81,'Nitrogen - ETREC'!M81)</f>
        <v>1.6666666666666667</v>
      </c>
      <c r="N81" s="269">
        <f>AVERAGE('Nitrogen - RECM'!N81,'Nitrogen - MTREC'!N81,'Nitrogen - ETREC'!N81)</f>
        <v>3.3333333333333335</v>
      </c>
      <c r="O81" s="269">
        <f>AVERAGE('Nitrogen - RECM'!O81,'Nitrogen - MTREC'!O81,'Nitrogen - ETREC'!O81)</f>
        <v>19.333333333333332</v>
      </c>
      <c r="P81" s="269">
        <f>AVERAGE('Nitrogen - RECM'!P81,'Nitrogen - MTREC'!P81,'Nitrogen - ETREC'!P81)</f>
        <v>3.6666666666666665</v>
      </c>
      <c r="Q81" s="269">
        <f>AVERAGE('Nitrogen - RECM'!Q81,'Nitrogen - MTREC'!Q81,'Nitrogen - ETREC'!Q81)</f>
        <v>9</v>
      </c>
      <c r="R81" s="269">
        <f>AVERAGE('Nitrogen - RECM'!R81,'Nitrogen - MTREC'!R81,'Nitrogen - ETREC'!R81)</f>
        <v>66.333333333333329</v>
      </c>
    </row>
    <row r="82" spans="1:32" ht="12.75" customHeight="1">
      <c r="A82" s="3" t="s">
        <v>279</v>
      </c>
      <c r="B82" s="339" t="str">
        <f t="shared" si="14"/>
        <v>WyoWinter (2)</v>
      </c>
      <c r="C82" s="164" t="str">
        <f t="shared" si="15"/>
        <v>Winter Pea</v>
      </c>
      <c r="D82" s="165" t="str">
        <f t="shared" si="16"/>
        <v>Legume</v>
      </c>
      <c r="E82" s="258">
        <v>0.75800000000000001</v>
      </c>
      <c r="F82" s="168" t="s">
        <v>119</v>
      </c>
      <c r="G82" s="258">
        <v>1.9121303813444925</v>
      </c>
      <c r="H82" s="168" t="s">
        <v>167</v>
      </c>
      <c r="I82" s="258">
        <v>3.3288888888888932</v>
      </c>
      <c r="J82" s="168" t="s">
        <v>127</v>
      </c>
      <c r="K82" s="258">
        <v>3.1523555555555527</v>
      </c>
      <c r="L82" s="168" t="s">
        <v>127</v>
      </c>
      <c r="M82" s="268">
        <f>AVERAGE('Nitrogen - RECM'!M82,'Nitrogen - MTREC'!M82,'Nitrogen - ETREC'!M82)</f>
        <v>1.6666666666666667</v>
      </c>
      <c r="N82" s="268">
        <f>AVERAGE('Nitrogen - RECM'!N82,'Nitrogen - MTREC'!N82,'Nitrogen - ETREC'!N82)</f>
        <v>4</v>
      </c>
      <c r="O82" s="268">
        <f>AVERAGE('Nitrogen - RECM'!O82,'Nitrogen - MTREC'!O82,'Nitrogen - ETREC'!O82)</f>
        <v>24.666666666666668</v>
      </c>
      <c r="P82" s="268">
        <f>AVERAGE('Nitrogen - RECM'!P82,'Nitrogen - MTREC'!P82,'Nitrogen - ETREC'!P82)</f>
        <v>3.3333333333333335</v>
      </c>
      <c r="Q82" s="268">
        <f>AVERAGE('Nitrogen - RECM'!Q82,'Nitrogen - MTREC'!Q82,'Nitrogen - ETREC'!Q82)</f>
        <v>8</v>
      </c>
      <c r="R82" s="268">
        <f>AVERAGE('Nitrogen - RECM'!R82,'Nitrogen - MTREC'!R82,'Nitrogen - ETREC'!R82)</f>
        <v>59.333333333333336</v>
      </c>
    </row>
    <row r="83" spans="1:32" s="166" customFormat="1">
      <c r="B83" s="388" t="s">
        <v>1</v>
      </c>
      <c r="C83" s="403"/>
      <c r="D83" s="417"/>
      <c r="E83" s="270">
        <f>AVERAGE(E54:E82)</f>
        <v>0.53605413793103451</v>
      </c>
      <c r="F83" s="173"/>
      <c r="G83" s="270">
        <f>AVERAGE(G54:G82)</f>
        <v>1.5176946191829126</v>
      </c>
      <c r="H83" s="173"/>
      <c r="I83" s="270">
        <f>AVERAGE(I54:I82)</f>
        <v>3.1113822577664783</v>
      </c>
      <c r="J83" s="175"/>
      <c r="K83" s="270">
        <f>AVERAGE(K54:K82)</f>
        <v>2.8057891262473955</v>
      </c>
      <c r="L83" s="175"/>
      <c r="M83" s="271">
        <f t="shared" ref="M83:R83" si="17">AVERAGE(M54:M82)</f>
        <v>1.0689655172413792</v>
      </c>
      <c r="N83" s="271">
        <f t="shared" si="17"/>
        <v>2.6091954022988504</v>
      </c>
      <c r="O83" s="271">
        <f t="shared" si="17"/>
        <v>16.419540229885055</v>
      </c>
      <c r="P83" s="271">
        <f t="shared" si="17"/>
        <v>2.4482758620689649</v>
      </c>
      <c r="Q83" s="271">
        <f t="shared" si="17"/>
        <v>5.7701149425287364</v>
      </c>
      <c r="R83" s="271">
        <f t="shared" si="17"/>
        <v>43.724137931034477</v>
      </c>
    </row>
    <row r="84" spans="1:32" s="166" customFormat="1">
      <c r="B84" s="389" t="s">
        <v>429</v>
      </c>
      <c r="C84" s="404"/>
      <c r="D84" s="418"/>
      <c r="E84" s="272">
        <f>MIN(E54:E82)</f>
        <v>3.7560000000000003E-2</v>
      </c>
      <c r="F84" s="179"/>
      <c r="G84" s="272">
        <f>MIN(G54:G82)</f>
        <v>0.33803733527340224</v>
      </c>
      <c r="H84" s="179"/>
      <c r="I84" s="272">
        <f>MIN(I54:I82)</f>
        <v>1.6336000000000042</v>
      </c>
      <c r="J84" s="180"/>
      <c r="K84" s="272">
        <f>MIN(K54:K82)</f>
        <v>2.0453333333332835</v>
      </c>
      <c r="L84" s="180"/>
      <c r="M84" s="273">
        <f t="shared" ref="M84:R84" si="18">MIN(M54:M82)</f>
        <v>0</v>
      </c>
      <c r="N84" s="273">
        <f t="shared" si="18"/>
        <v>0</v>
      </c>
      <c r="O84" s="273">
        <f t="shared" si="18"/>
        <v>0.5</v>
      </c>
      <c r="P84" s="273">
        <f t="shared" si="18"/>
        <v>0.33333333333333331</v>
      </c>
      <c r="Q84" s="273">
        <f t="shared" si="18"/>
        <v>0.66666666666666663</v>
      </c>
      <c r="R84" s="273">
        <f t="shared" si="18"/>
        <v>6.666666666666667</v>
      </c>
    </row>
    <row r="85" spans="1:32" s="166" customFormat="1">
      <c r="B85" s="389" t="s">
        <v>430</v>
      </c>
      <c r="C85" s="404"/>
      <c r="D85" s="418"/>
      <c r="E85" s="272">
        <f>MAX(E54:E82)</f>
        <v>1.2258</v>
      </c>
      <c r="F85" s="179"/>
      <c r="G85" s="272">
        <f>MAX(G54:G82)</f>
        <v>2.3696758654519212</v>
      </c>
      <c r="H85" s="179"/>
      <c r="I85" s="272">
        <f>MAX(I54:I82)</f>
        <v>4.0717667213928816</v>
      </c>
      <c r="J85" s="180"/>
      <c r="K85" s="272">
        <f>MAX(K54:K82)</f>
        <v>3.9167999999999967</v>
      </c>
      <c r="L85" s="180"/>
      <c r="M85" s="273">
        <f t="shared" ref="M85:R85" si="19">MAX(M54:M82)</f>
        <v>3</v>
      </c>
      <c r="N85" s="273">
        <f t="shared" si="19"/>
        <v>7</v>
      </c>
      <c r="O85" s="273">
        <f t="shared" si="19"/>
        <v>44.333333333333336</v>
      </c>
      <c r="P85" s="273">
        <f t="shared" si="19"/>
        <v>5.333333333333333</v>
      </c>
      <c r="Q85" s="273">
        <f t="shared" si="19"/>
        <v>12.333333333333334</v>
      </c>
      <c r="R85" s="273">
        <f t="shared" si="19"/>
        <v>91.666666666666671</v>
      </c>
    </row>
    <row r="86" spans="1:32" s="166" customFormat="1" ht="13.8" thickBot="1">
      <c r="B86" s="390" t="s">
        <v>431</v>
      </c>
      <c r="C86" s="405"/>
      <c r="D86" s="419"/>
      <c r="E86" s="274">
        <f>E85-E84</f>
        <v>1.18824</v>
      </c>
      <c r="F86" s="184"/>
      <c r="G86" s="274">
        <f t="shared" ref="G86" si="20">G85-G84</f>
        <v>2.0316385301785189</v>
      </c>
      <c r="H86" s="184"/>
      <c r="I86" s="274">
        <f t="shared" ref="I86" si="21">I85-I84</f>
        <v>2.4381667213928777</v>
      </c>
      <c r="J86" s="186"/>
      <c r="K86" s="274">
        <f t="shared" ref="K86" si="22">K85-K84</f>
        <v>1.8714666666667132</v>
      </c>
      <c r="L86" s="186"/>
      <c r="M86" s="275">
        <f t="shared" ref="M86:R86" si="23">M85-M84</f>
        <v>3</v>
      </c>
      <c r="N86" s="275">
        <f t="shared" si="23"/>
        <v>7</v>
      </c>
      <c r="O86" s="275">
        <f t="shared" si="23"/>
        <v>43.833333333333336</v>
      </c>
      <c r="P86" s="275">
        <f t="shared" si="23"/>
        <v>5</v>
      </c>
      <c r="Q86" s="275">
        <f t="shared" si="23"/>
        <v>11.666666666666668</v>
      </c>
      <c r="R86" s="275">
        <f t="shared" si="23"/>
        <v>85</v>
      </c>
    </row>
    <row r="87" spans="1:32" s="248" customFormat="1" ht="64.2" customHeight="1">
      <c r="B87" s="486" t="s">
        <v>555</v>
      </c>
      <c r="C87" s="486"/>
      <c r="D87" s="486"/>
      <c r="E87" s="486"/>
      <c r="F87" s="486"/>
      <c r="G87" s="486"/>
      <c r="H87" s="486"/>
      <c r="I87" s="486"/>
      <c r="J87" s="486"/>
      <c r="K87" s="486"/>
      <c r="L87" s="486"/>
      <c r="M87" s="486"/>
      <c r="N87" s="486"/>
      <c r="O87" s="486"/>
      <c r="P87" s="486"/>
      <c r="Q87" s="486"/>
      <c r="R87" s="486"/>
      <c r="S87" s="276"/>
      <c r="T87" s="276"/>
      <c r="AF87" s="248" t="s">
        <v>3</v>
      </c>
    </row>
    <row r="88" spans="1:32" s="166" customFormat="1" ht="30" customHeight="1" thickBot="1">
      <c r="B88" s="499" t="s">
        <v>572</v>
      </c>
      <c r="C88" s="499"/>
      <c r="D88" s="499"/>
      <c r="E88" s="499"/>
      <c r="F88" s="499"/>
      <c r="G88" s="499"/>
      <c r="H88" s="499"/>
      <c r="I88" s="499"/>
      <c r="J88" s="499"/>
      <c r="K88" s="499"/>
      <c r="L88" s="499"/>
      <c r="M88" s="499"/>
      <c r="N88" s="499"/>
      <c r="O88" s="499"/>
      <c r="P88" s="499"/>
      <c r="Q88" s="499"/>
      <c r="R88" s="499"/>
    </row>
    <row r="89" spans="1:32" ht="28.2" customHeight="1">
      <c r="B89" s="1" t="s">
        <v>21</v>
      </c>
      <c r="C89" s="331"/>
      <c r="D89" s="332"/>
      <c r="E89" s="477" t="s">
        <v>595</v>
      </c>
      <c r="F89" s="478"/>
      <c r="G89" s="478"/>
      <c r="H89" s="478"/>
      <c r="I89" s="477" t="s">
        <v>594</v>
      </c>
      <c r="J89" s="478"/>
      <c r="K89" s="478"/>
      <c r="L89" s="478"/>
      <c r="M89" s="477" t="s">
        <v>590</v>
      </c>
      <c r="N89" s="478"/>
      <c r="O89" s="478"/>
      <c r="P89" s="477" t="s">
        <v>591</v>
      </c>
      <c r="Q89" s="478"/>
      <c r="R89" s="478"/>
    </row>
    <row r="90" spans="1:32" ht="19.8" customHeight="1" thickBot="1">
      <c r="B90" s="2"/>
      <c r="C90" s="336"/>
      <c r="D90" s="338"/>
      <c r="E90" s="480" t="s">
        <v>269</v>
      </c>
      <c r="F90" s="481"/>
      <c r="G90" s="482" t="s">
        <v>81</v>
      </c>
      <c r="H90" s="481"/>
      <c r="I90" s="483" t="s">
        <v>85</v>
      </c>
      <c r="J90" s="481"/>
      <c r="K90" s="481" t="s">
        <v>81</v>
      </c>
      <c r="L90" s="481"/>
      <c r="M90" s="330" t="s">
        <v>525</v>
      </c>
      <c r="N90" s="328" t="s">
        <v>526</v>
      </c>
      <c r="O90" s="328" t="s">
        <v>527</v>
      </c>
      <c r="P90" s="330" t="s">
        <v>525</v>
      </c>
      <c r="Q90" s="328" t="s">
        <v>526</v>
      </c>
      <c r="R90" s="328" t="s">
        <v>527</v>
      </c>
    </row>
    <row r="91" spans="1:32" s="181" customFormat="1">
      <c r="B91" s="393" t="s">
        <v>447</v>
      </c>
      <c r="C91" s="408"/>
      <c r="D91" s="408"/>
      <c r="E91" s="282"/>
      <c r="F91" s="210"/>
      <c r="G91" s="282"/>
      <c r="H91" s="210"/>
      <c r="I91" s="283"/>
      <c r="J91" s="211"/>
      <c r="K91" s="283"/>
      <c r="L91" s="211"/>
      <c r="M91" s="219"/>
      <c r="N91" s="219"/>
      <c r="O91" s="219"/>
      <c r="P91" s="219"/>
      <c r="Q91" s="219"/>
      <c r="R91" s="219"/>
    </row>
    <row r="92" spans="1:32" s="181" customFormat="1">
      <c r="B92" s="394" t="s">
        <v>1</v>
      </c>
      <c r="C92" s="409"/>
      <c r="D92" s="420"/>
      <c r="E92" s="284">
        <f>E16</f>
        <v>0.41020909090909091</v>
      </c>
      <c r="F92" s="209"/>
      <c r="G92" s="284">
        <f>G16</f>
        <v>0.96289422774847688</v>
      </c>
      <c r="H92" s="209"/>
      <c r="I92" s="284">
        <f>I16</f>
        <v>1.9670200741373478</v>
      </c>
      <c r="J92" s="201"/>
      <c r="K92" s="284">
        <f>K16</f>
        <v>1.6816889255149752</v>
      </c>
      <c r="L92" s="201"/>
      <c r="M92" s="285">
        <f t="shared" ref="M92:R95" si="24">M16</f>
        <v>0.2424242424242424</v>
      </c>
      <c r="N92" s="285">
        <f t="shared" si="24"/>
        <v>0.72727272727272729</v>
      </c>
      <c r="O92" s="285">
        <f t="shared" si="24"/>
        <v>4.9090909090909101</v>
      </c>
      <c r="P92" s="285">
        <f t="shared" si="24"/>
        <v>0.1212121212121212</v>
      </c>
      <c r="Q92" s="285">
        <f t="shared" si="24"/>
        <v>0.66666666666666674</v>
      </c>
      <c r="R92" s="285">
        <f t="shared" si="24"/>
        <v>8.0303030303030294</v>
      </c>
    </row>
    <row r="93" spans="1:32" s="181" customFormat="1">
      <c r="B93" s="395" t="s">
        <v>429</v>
      </c>
      <c r="C93" s="410"/>
      <c r="D93" s="421"/>
      <c r="E93" s="286">
        <f>E17</f>
        <v>0.1946</v>
      </c>
      <c r="F93" s="231"/>
      <c r="G93" s="286">
        <f>G17</f>
        <v>0.4438874099549735</v>
      </c>
      <c r="H93" s="231"/>
      <c r="I93" s="286">
        <f>I17</f>
        <v>1.8544000000000036</v>
      </c>
      <c r="J93" s="232"/>
      <c r="K93" s="286">
        <f>K17</f>
        <v>1.4901333333333304</v>
      </c>
      <c r="L93" s="232"/>
      <c r="M93" s="287">
        <f t="shared" si="24"/>
        <v>0</v>
      </c>
      <c r="N93" s="287">
        <f t="shared" si="24"/>
        <v>0.33333333333333331</v>
      </c>
      <c r="O93" s="287">
        <f t="shared" si="24"/>
        <v>3</v>
      </c>
      <c r="P93" s="287">
        <f t="shared" si="24"/>
        <v>0</v>
      </c>
      <c r="Q93" s="287">
        <f t="shared" si="24"/>
        <v>0.33333333333333331</v>
      </c>
      <c r="R93" s="287">
        <f t="shared" si="24"/>
        <v>5</v>
      </c>
    </row>
    <row r="94" spans="1:32" s="181" customFormat="1">
      <c r="B94" s="396" t="s">
        <v>430</v>
      </c>
      <c r="C94" s="411"/>
      <c r="D94" s="422"/>
      <c r="E94" s="288">
        <f>E18</f>
        <v>0.60099999999999998</v>
      </c>
      <c r="F94" s="206"/>
      <c r="G94" s="288">
        <f>G18</f>
        <v>1.3077606000981075</v>
      </c>
      <c r="H94" s="206"/>
      <c r="I94" s="288">
        <f>I18</f>
        <v>2.1018666666666705</v>
      </c>
      <c r="J94" s="207"/>
      <c r="K94" s="288">
        <f>K18</f>
        <v>1.8835555555555525</v>
      </c>
      <c r="L94" s="207"/>
      <c r="M94" s="289">
        <f t="shared" si="24"/>
        <v>0.33333333333333331</v>
      </c>
      <c r="N94" s="289">
        <f t="shared" si="24"/>
        <v>1</v>
      </c>
      <c r="O94" s="289">
        <f t="shared" si="24"/>
        <v>7.333333333333333</v>
      </c>
      <c r="P94" s="289">
        <f t="shared" si="24"/>
        <v>0.66666666666666663</v>
      </c>
      <c r="Q94" s="289">
        <f t="shared" si="24"/>
        <v>1.3333333333333333</v>
      </c>
      <c r="R94" s="289">
        <f t="shared" si="24"/>
        <v>11</v>
      </c>
    </row>
    <row r="95" spans="1:32" s="181" customFormat="1" ht="13.8" thickBot="1">
      <c r="B95" s="395" t="s">
        <v>431</v>
      </c>
      <c r="C95" s="410"/>
      <c r="D95" s="421"/>
      <c r="E95" s="290">
        <f>E19</f>
        <v>0.40639999999999998</v>
      </c>
      <c r="F95" s="231"/>
      <c r="G95" s="290">
        <f>G19</f>
        <v>0.86387319014313402</v>
      </c>
      <c r="H95" s="231"/>
      <c r="I95" s="290">
        <f>I19</f>
        <v>0.24746666666666695</v>
      </c>
      <c r="J95" s="232"/>
      <c r="K95" s="290">
        <f>K19</f>
        <v>0.39342222222222212</v>
      </c>
      <c r="L95" s="232"/>
      <c r="M95" s="291">
        <f t="shared" si="24"/>
        <v>0.33333333333333331</v>
      </c>
      <c r="N95" s="291">
        <f t="shared" si="24"/>
        <v>0.66666666666666674</v>
      </c>
      <c r="O95" s="291">
        <f t="shared" si="24"/>
        <v>4.333333333333333</v>
      </c>
      <c r="P95" s="291">
        <f t="shared" si="24"/>
        <v>0.66666666666666663</v>
      </c>
      <c r="Q95" s="291">
        <f t="shared" si="24"/>
        <v>1</v>
      </c>
      <c r="R95" s="291">
        <f t="shared" si="24"/>
        <v>6</v>
      </c>
    </row>
    <row r="96" spans="1:32" s="181" customFormat="1">
      <c r="B96" s="397" t="s">
        <v>448</v>
      </c>
      <c r="C96" s="412"/>
      <c r="D96" s="412"/>
      <c r="E96" s="292"/>
      <c r="F96" s="213"/>
      <c r="G96" s="292"/>
      <c r="H96" s="213"/>
      <c r="I96" s="292"/>
      <c r="J96" s="214"/>
      <c r="K96" s="292"/>
      <c r="L96" s="214"/>
      <c r="M96" s="293"/>
      <c r="N96" s="293"/>
      <c r="O96" s="293"/>
      <c r="P96" s="293"/>
      <c r="Q96" s="293"/>
      <c r="R96" s="293"/>
    </row>
    <row r="97" spans="2:18" s="181" customFormat="1">
      <c r="B97" s="394" t="s">
        <v>1</v>
      </c>
      <c r="C97" s="409"/>
      <c r="D97" s="420"/>
      <c r="E97" s="284">
        <f>E45</f>
        <v>0.62962600000000002</v>
      </c>
      <c r="F97" s="209"/>
      <c r="G97" s="284">
        <f>G45</f>
        <v>1.5648738460181797</v>
      </c>
      <c r="H97" s="209"/>
      <c r="I97" s="284">
        <f>I45</f>
        <v>1.4659572249585371</v>
      </c>
      <c r="J97" s="201"/>
      <c r="K97" s="284">
        <f>K45</f>
        <v>0.85196444444443631</v>
      </c>
      <c r="L97" s="201"/>
      <c r="M97" s="285">
        <f t="shared" ref="M97:R100" si="25">M45</f>
        <v>0</v>
      </c>
      <c r="N97" s="285">
        <f t="shared" si="25"/>
        <v>3.3333333333333333E-2</v>
      </c>
      <c r="O97" s="285">
        <f t="shared" si="25"/>
        <v>1.9</v>
      </c>
      <c r="P97" s="285">
        <f t="shared" si="25"/>
        <v>0</v>
      </c>
      <c r="Q97" s="285">
        <f t="shared" si="25"/>
        <v>-0.15</v>
      </c>
      <c r="R97" s="285">
        <f t="shared" si="25"/>
        <v>-1.55</v>
      </c>
    </row>
    <row r="98" spans="2:18" s="181" customFormat="1">
      <c r="B98" s="395" t="s">
        <v>429</v>
      </c>
      <c r="C98" s="410"/>
      <c r="D98" s="421"/>
      <c r="E98" s="286">
        <f>E46</f>
        <v>5.1220000000000002E-2</v>
      </c>
      <c r="F98" s="231"/>
      <c r="G98" s="286">
        <f>G46</f>
        <v>0.37901155773078443</v>
      </c>
      <c r="H98" s="231"/>
      <c r="I98" s="286">
        <f>I46</f>
        <v>1.1648000000000043</v>
      </c>
      <c r="J98" s="232"/>
      <c r="K98" s="286">
        <f>K46</f>
        <v>0.61511111111110395</v>
      </c>
      <c r="L98" s="232"/>
      <c r="M98" s="287">
        <f t="shared" si="25"/>
        <v>0</v>
      </c>
      <c r="N98" s="287">
        <f t="shared" si="25"/>
        <v>0</v>
      </c>
      <c r="O98" s="287">
        <f t="shared" si="25"/>
        <v>0.33333333333333331</v>
      </c>
      <c r="P98" s="287">
        <f t="shared" si="25"/>
        <v>0</v>
      </c>
      <c r="Q98" s="287">
        <f t="shared" si="25"/>
        <v>-0.66666666666666663</v>
      </c>
      <c r="R98" s="287">
        <f t="shared" si="25"/>
        <v>-6</v>
      </c>
    </row>
    <row r="99" spans="2:18" s="181" customFormat="1">
      <c r="B99" s="396" t="s">
        <v>430</v>
      </c>
      <c r="C99" s="411"/>
      <c r="D99" s="422"/>
      <c r="E99" s="288">
        <f>E47</f>
        <v>1.1609</v>
      </c>
      <c r="F99" s="206"/>
      <c r="G99" s="288">
        <f>G47</f>
        <v>2.3287016429945404</v>
      </c>
      <c r="H99" s="206"/>
      <c r="I99" s="288">
        <f>I47</f>
        <v>1.9452444444444479</v>
      </c>
      <c r="J99" s="207"/>
      <c r="K99" s="288">
        <f>K47</f>
        <v>1.3260786040893457</v>
      </c>
      <c r="L99" s="207"/>
      <c r="M99" s="289">
        <f t="shared" si="25"/>
        <v>0</v>
      </c>
      <c r="N99" s="289">
        <f t="shared" si="25"/>
        <v>0.66666666666666663</v>
      </c>
      <c r="O99" s="289">
        <f t="shared" si="25"/>
        <v>3.3333333333333335</v>
      </c>
      <c r="P99" s="289">
        <f t="shared" si="25"/>
        <v>0</v>
      </c>
      <c r="Q99" s="289">
        <f t="shared" si="25"/>
        <v>0</v>
      </c>
      <c r="R99" s="289">
        <f t="shared" si="25"/>
        <v>3.3333333333333335</v>
      </c>
    </row>
    <row r="100" spans="2:18" s="166" customFormat="1" ht="13.8" thickBot="1">
      <c r="B100" s="395" t="s">
        <v>431</v>
      </c>
      <c r="C100" s="410"/>
      <c r="D100" s="421"/>
      <c r="E100" s="290">
        <f>E48</f>
        <v>1.10968</v>
      </c>
      <c r="F100" s="231"/>
      <c r="G100" s="290">
        <f>G48</f>
        <v>1.949690085263756</v>
      </c>
      <c r="H100" s="231"/>
      <c r="I100" s="290">
        <f>I48</f>
        <v>0.78044444444444361</v>
      </c>
      <c r="J100" s="232"/>
      <c r="K100" s="290">
        <f>K48</f>
        <v>0.7109674929782418</v>
      </c>
      <c r="L100" s="232"/>
      <c r="M100" s="291">
        <f t="shared" si="25"/>
        <v>0</v>
      </c>
      <c r="N100" s="291">
        <f t="shared" si="25"/>
        <v>0.66666666666666663</v>
      </c>
      <c r="O100" s="291">
        <f t="shared" si="25"/>
        <v>3</v>
      </c>
      <c r="P100" s="291">
        <f t="shared" si="25"/>
        <v>0</v>
      </c>
      <c r="Q100" s="291">
        <f t="shared" si="25"/>
        <v>0.66666666666666663</v>
      </c>
      <c r="R100" s="291">
        <f t="shared" si="25"/>
        <v>9.3333333333333339</v>
      </c>
    </row>
    <row r="101" spans="2:18" s="166" customFormat="1">
      <c r="B101" s="398" t="s">
        <v>449</v>
      </c>
      <c r="C101" s="413"/>
      <c r="D101" s="413"/>
      <c r="E101" s="294"/>
      <c r="F101" s="216"/>
      <c r="G101" s="294"/>
      <c r="H101" s="216"/>
      <c r="I101" s="294"/>
      <c r="J101" s="217"/>
      <c r="K101" s="294"/>
      <c r="L101" s="217"/>
      <c r="M101" s="295"/>
      <c r="N101" s="295"/>
      <c r="O101" s="295"/>
      <c r="P101" s="295"/>
      <c r="Q101" s="295"/>
      <c r="R101" s="295"/>
    </row>
    <row r="102" spans="2:18" s="166" customFormat="1">
      <c r="B102" s="394" t="s">
        <v>1</v>
      </c>
      <c r="C102" s="409"/>
      <c r="D102" s="420"/>
      <c r="E102" s="284">
        <f>E83</f>
        <v>0.53605413793103451</v>
      </c>
      <c r="F102" s="209"/>
      <c r="G102" s="284">
        <f>G83</f>
        <v>1.5176946191829126</v>
      </c>
      <c r="H102" s="209"/>
      <c r="I102" s="284">
        <f>I83</f>
        <v>3.1113822577664783</v>
      </c>
      <c r="J102" s="201"/>
      <c r="K102" s="284">
        <f>K83</f>
        <v>2.8057891262473955</v>
      </c>
      <c r="L102" s="201"/>
      <c r="M102" s="285">
        <f t="shared" ref="M102:R105" si="26">M83</f>
        <v>1.0689655172413792</v>
      </c>
      <c r="N102" s="285">
        <f t="shared" si="26"/>
        <v>2.6091954022988504</v>
      </c>
      <c r="O102" s="285">
        <f t="shared" si="26"/>
        <v>16.419540229885055</v>
      </c>
      <c r="P102" s="285">
        <f t="shared" si="26"/>
        <v>2.4482758620689649</v>
      </c>
      <c r="Q102" s="285">
        <f t="shared" si="26"/>
        <v>5.7701149425287364</v>
      </c>
      <c r="R102" s="285">
        <f t="shared" si="26"/>
        <v>43.724137931034477</v>
      </c>
    </row>
    <row r="103" spans="2:18" s="166" customFormat="1">
      <c r="B103" s="395" t="s">
        <v>429</v>
      </c>
      <c r="C103" s="410"/>
      <c r="D103" s="421"/>
      <c r="E103" s="286">
        <f t="shared" ref="E103:G105" si="27">E84</f>
        <v>3.7560000000000003E-2</v>
      </c>
      <c r="F103" s="231"/>
      <c r="G103" s="286">
        <f t="shared" si="27"/>
        <v>0.33803733527340224</v>
      </c>
      <c r="H103" s="231"/>
      <c r="I103" s="286">
        <f t="shared" ref="I103:I105" si="28">I84</f>
        <v>1.6336000000000042</v>
      </c>
      <c r="J103" s="232"/>
      <c r="K103" s="286">
        <f t="shared" ref="K103:K105" si="29">K84</f>
        <v>2.0453333333332835</v>
      </c>
      <c r="L103" s="232"/>
      <c r="M103" s="287">
        <f t="shared" si="26"/>
        <v>0</v>
      </c>
      <c r="N103" s="287">
        <f t="shared" si="26"/>
        <v>0</v>
      </c>
      <c r="O103" s="287">
        <f t="shared" si="26"/>
        <v>0.5</v>
      </c>
      <c r="P103" s="287">
        <f t="shared" si="26"/>
        <v>0.33333333333333331</v>
      </c>
      <c r="Q103" s="287">
        <f t="shared" si="26"/>
        <v>0.66666666666666663</v>
      </c>
      <c r="R103" s="287">
        <f t="shared" si="26"/>
        <v>6.666666666666667</v>
      </c>
    </row>
    <row r="104" spans="2:18" s="166" customFormat="1">
      <c r="B104" s="396" t="s">
        <v>430</v>
      </c>
      <c r="C104" s="411"/>
      <c r="D104" s="422"/>
      <c r="E104" s="288">
        <f t="shared" si="27"/>
        <v>1.2258</v>
      </c>
      <c r="F104" s="206"/>
      <c r="G104" s="288">
        <f t="shared" si="27"/>
        <v>2.3696758654519212</v>
      </c>
      <c r="H104" s="206"/>
      <c r="I104" s="288">
        <f t="shared" si="28"/>
        <v>4.0717667213928816</v>
      </c>
      <c r="J104" s="207"/>
      <c r="K104" s="288">
        <f t="shared" si="29"/>
        <v>3.9167999999999967</v>
      </c>
      <c r="L104" s="207"/>
      <c r="M104" s="289">
        <f t="shared" si="26"/>
        <v>3</v>
      </c>
      <c r="N104" s="289">
        <f t="shared" si="26"/>
        <v>7</v>
      </c>
      <c r="O104" s="289">
        <f t="shared" si="26"/>
        <v>44.333333333333336</v>
      </c>
      <c r="P104" s="289">
        <f t="shared" si="26"/>
        <v>5.333333333333333</v>
      </c>
      <c r="Q104" s="289">
        <f t="shared" si="26"/>
        <v>12.333333333333334</v>
      </c>
      <c r="R104" s="289">
        <f t="shared" si="26"/>
        <v>91.666666666666671</v>
      </c>
    </row>
    <row r="105" spans="2:18" s="166" customFormat="1" ht="13.8" thickBot="1">
      <c r="B105" s="399" t="s">
        <v>431</v>
      </c>
      <c r="C105" s="414"/>
      <c r="D105" s="423"/>
      <c r="E105" s="290">
        <f t="shared" si="27"/>
        <v>1.18824</v>
      </c>
      <c r="F105" s="237"/>
      <c r="G105" s="290">
        <f t="shared" si="27"/>
        <v>2.0316385301785189</v>
      </c>
      <c r="H105" s="237"/>
      <c r="I105" s="290">
        <f t="shared" si="28"/>
        <v>2.4381667213928777</v>
      </c>
      <c r="J105" s="238"/>
      <c r="K105" s="290">
        <f t="shared" si="29"/>
        <v>1.8714666666667132</v>
      </c>
      <c r="L105" s="238"/>
      <c r="M105" s="291">
        <f t="shared" si="26"/>
        <v>3</v>
      </c>
      <c r="N105" s="291">
        <f t="shared" si="26"/>
        <v>7</v>
      </c>
      <c r="O105" s="291">
        <f t="shared" si="26"/>
        <v>43.833333333333336</v>
      </c>
      <c r="P105" s="291">
        <f t="shared" si="26"/>
        <v>5</v>
      </c>
      <c r="Q105" s="291">
        <f t="shared" si="26"/>
        <v>11.666666666666668</v>
      </c>
      <c r="R105" s="291">
        <f t="shared" si="26"/>
        <v>85</v>
      </c>
    </row>
    <row r="106" spans="2:18" s="166" customFormat="1" ht="12.75" customHeight="1">
      <c r="B106" s="400" t="s">
        <v>446</v>
      </c>
      <c r="C106" s="415"/>
      <c r="D106" s="415"/>
      <c r="E106" s="296"/>
      <c r="F106" s="241"/>
      <c r="G106" s="296"/>
      <c r="H106" s="241"/>
      <c r="I106" s="296"/>
      <c r="J106" s="241"/>
      <c r="K106" s="296"/>
      <c r="L106" s="241"/>
      <c r="M106" s="297"/>
      <c r="N106" s="297"/>
      <c r="O106" s="297"/>
      <c r="P106" s="297"/>
      <c r="Q106" s="297"/>
      <c r="R106" s="297"/>
    </row>
    <row r="107" spans="2:18" s="166" customFormat="1" ht="12.75" customHeight="1">
      <c r="B107" s="394" t="s">
        <v>1</v>
      </c>
      <c r="C107" s="409"/>
      <c r="D107" s="420"/>
      <c r="E107" s="284">
        <f>AVERAGE(E5:E15,E25:E44,E54:E82)</f>
        <v>0.54417316666666649</v>
      </c>
      <c r="F107" s="199"/>
      <c r="G107" s="284">
        <f>AVERAGE(G5:G15,G25:G44,G54:G82)</f>
        <v>1.4317076230316883</v>
      </c>
      <c r="H107" s="199"/>
      <c r="I107" s="284">
        <f>AVERAGE(I5:I15,I25:I44,I54:I82)</f>
        <v>2.3531075131651575</v>
      </c>
      <c r="J107" s="201"/>
      <c r="K107" s="284">
        <f>AVERAGE(K5:K15,K25:K44,K54:K82)</f>
        <v>1.9484291955121325</v>
      </c>
      <c r="L107" s="201"/>
      <c r="M107" s="285">
        <f t="shared" ref="M107:R107" si="30">AVERAGE(M5:M15,M25:M44,M54:M82)</f>
        <v>0.56111111111111112</v>
      </c>
      <c r="N107" s="285">
        <f t="shared" si="30"/>
        <v>1.4055555555555554</v>
      </c>
      <c r="O107" s="285">
        <f t="shared" si="30"/>
        <v>9.4694444444444414</v>
      </c>
      <c r="P107" s="285">
        <f t="shared" si="30"/>
        <v>1.2055555555555553</v>
      </c>
      <c r="Q107" s="285">
        <f t="shared" si="30"/>
        <v>2.8611111111111112</v>
      </c>
      <c r="R107" s="285">
        <f t="shared" si="30"/>
        <v>22.088888888888885</v>
      </c>
    </row>
    <row r="108" spans="2:18" s="166" customFormat="1" ht="12.75" customHeight="1">
      <c r="B108" s="395" t="s">
        <v>2</v>
      </c>
      <c r="C108" s="410"/>
      <c r="D108" s="421"/>
      <c r="E108" s="298">
        <v>0.1</v>
      </c>
      <c r="F108" s="226"/>
      <c r="G108" s="298">
        <v>0.1</v>
      </c>
      <c r="H108" s="226"/>
      <c r="I108" s="299">
        <v>0.1</v>
      </c>
      <c r="J108" s="227"/>
      <c r="K108" s="286">
        <v>0.1</v>
      </c>
      <c r="L108" s="227"/>
      <c r="M108" s="300">
        <f t="shared" ref="M108:R108" si="31">(_xlfn.STDEV.S(M5:M15,M25:M44,M54:M82))/(SQRT(60))</f>
        <v>0.10130710913850231</v>
      </c>
      <c r="N108" s="300">
        <f t="shared" si="31"/>
        <v>0.23370855849065666</v>
      </c>
      <c r="O108" s="300">
        <f t="shared" si="31"/>
        <v>1.3863884743007604</v>
      </c>
      <c r="P108" s="300">
        <f t="shared" si="31"/>
        <v>0.19049802022698212</v>
      </c>
      <c r="Q108" s="300">
        <f t="shared" si="31"/>
        <v>0.44877539073430689</v>
      </c>
      <c r="R108" s="300">
        <f t="shared" si="31"/>
        <v>3.3486359354466839</v>
      </c>
    </row>
    <row r="109" spans="2:18" s="166" customFormat="1" ht="12.75" customHeight="1">
      <c r="B109" s="396" t="s">
        <v>429</v>
      </c>
      <c r="C109" s="411"/>
      <c r="D109" s="422"/>
      <c r="E109" s="301">
        <f>MIN(E5:E15,E25:E44,E54:E82)</f>
        <v>3.7560000000000003E-2</v>
      </c>
      <c r="F109" s="206"/>
      <c r="G109" s="301">
        <f>MIN(G5:G15,G25:G44,G54:G82)</f>
        <v>0.33803733527340224</v>
      </c>
      <c r="H109" s="206"/>
      <c r="I109" s="301">
        <f>MIN(I5:I15,I25:I44,I54:I82)</f>
        <v>1.1648000000000043</v>
      </c>
      <c r="J109" s="207"/>
      <c r="K109" s="301">
        <f>MIN(K5:K15,K25:K44,K54:K82)</f>
        <v>0.61511111111110395</v>
      </c>
      <c r="L109" s="207"/>
      <c r="M109" s="302">
        <f t="shared" ref="M109:R109" si="32">MIN(M5:M15,M25:M44,M54:M82)</f>
        <v>0</v>
      </c>
      <c r="N109" s="302">
        <f t="shared" si="32"/>
        <v>0</v>
      </c>
      <c r="O109" s="302">
        <f t="shared" si="32"/>
        <v>0.33333333333333331</v>
      </c>
      <c r="P109" s="302">
        <f t="shared" si="32"/>
        <v>0</v>
      </c>
      <c r="Q109" s="302">
        <f t="shared" si="32"/>
        <v>-0.66666666666666663</v>
      </c>
      <c r="R109" s="302">
        <f t="shared" si="32"/>
        <v>-6</v>
      </c>
    </row>
    <row r="110" spans="2:18" s="166" customFormat="1" ht="12.75" customHeight="1">
      <c r="B110" s="395" t="s">
        <v>430</v>
      </c>
      <c r="C110" s="410"/>
      <c r="D110" s="421"/>
      <c r="E110" s="298">
        <f>MAX(E5:E15,E25:E44,E54:E82)</f>
        <v>1.2258</v>
      </c>
      <c r="F110" s="231"/>
      <c r="G110" s="298">
        <f>MAX(G5:G15,G25:G44,G54:G82)</f>
        <v>2.3696758654519212</v>
      </c>
      <c r="H110" s="231"/>
      <c r="I110" s="298">
        <f>MAX(I5:I15,I25:I44,I54:I82)</f>
        <v>4.0717667213928816</v>
      </c>
      <c r="J110" s="232"/>
      <c r="K110" s="298">
        <f>MAX(K5:K15,K25:K44,K54:K82)</f>
        <v>3.9167999999999967</v>
      </c>
      <c r="L110" s="232"/>
      <c r="M110" s="300">
        <f t="shared" ref="M110:R110" si="33">MAX(M5:M15,M25:M44,M54:M82)</f>
        <v>3</v>
      </c>
      <c r="N110" s="300">
        <f t="shared" si="33"/>
        <v>7</v>
      </c>
      <c r="O110" s="300">
        <f t="shared" si="33"/>
        <v>44.333333333333336</v>
      </c>
      <c r="P110" s="300">
        <f t="shared" si="33"/>
        <v>5.333333333333333</v>
      </c>
      <c r="Q110" s="300">
        <f t="shared" si="33"/>
        <v>12.333333333333334</v>
      </c>
      <c r="R110" s="300">
        <f t="shared" si="33"/>
        <v>91.666666666666671</v>
      </c>
    </row>
    <row r="111" spans="2:18" s="166" customFormat="1" ht="12.75" customHeight="1" thickBot="1">
      <c r="B111" s="396" t="s">
        <v>431</v>
      </c>
      <c r="C111" s="411"/>
      <c r="D111" s="422"/>
      <c r="E111" s="301">
        <f>E110-E109</f>
        <v>1.18824</v>
      </c>
      <c r="F111" s="206"/>
      <c r="G111" s="301">
        <f>G110-G109</f>
        <v>2.0316385301785189</v>
      </c>
      <c r="H111" s="206"/>
      <c r="I111" s="301">
        <f>I110-I109</f>
        <v>2.9069667213928776</v>
      </c>
      <c r="J111" s="106"/>
      <c r="K111" s="301">
        <f>K110-K109</f>
        <v>3.3016888888888927</v>
      </c>
      <c r="L111" s="106"/>
      <c r="M111" s="302">
        <f t="shared" ref="M111:R111" si="34">M110-M109</f>
        <v>3</v>
      </c>
      <c r="N111" s="302">
        <f t="shared" si="34"/>
        <v>7</v>
      </c>
      <c r="O111" s="302">
        <f t="shared" si="34"/>
        <v>44</v>
      </c>
      <c r="P111" s="302">
        <f t="shared" si="34"/>
        <v>5.333333333333333</v>
      </c>
      <c r="Q111" s="302">
        <f t="shared" si="34"/>
        <v>13</v>
      </c>
      <c r="R111" s="302">
        <f t="shared" si="34"/>
        <v>97.666666666666671</v>
      </c>
    </row>
    <row r="112" spans="2:18" s="166" customFormat="1">
      <c r="B112" s="401" t="s">
        <v>89</v>
      </c>
      <c r="C112" s="416"/>
      <c r="D112" s="416"/>
      <c r="E112" s="303"/>
      <c r="F112" s="143"/>
      <c r="G112" s="303"/>
      <c r="H112" s="143"/>
      <c r="I112" s="304"/>
      <c r="J112" s="144"/>
      <c r="K112" s="304"/>
      <c r="L112" s="144"/>
      <c r="M112" s="144"/>
      <c r="N112" s="144"/>
      <c r="O112" s="144"/>
      <c r="P112" s="144"/>
      <c r="Q112" s="144"/>
      <c r="R112" s="144"/>
    </row>
    <row r="113" spans="2:32" s="166" customFormat="1">
      <c r="B113" s="389" t="s">
        <v>90</v>
      </c>
      <c r="C113" s="404"/>
      <c r="D113" s="418"/>
      <c r="E113" s="497" t="s">
        <v>91</v>
      </c>
      <c r="F113" s="497"/>
      <c r="G113" s="497" t="s">
        <v>91</v>
      </c>
      <c r="H113" s="497"/>
      <c r="I113" s="497" t="s">
        <v>91</v>
      </c>
      <c r="J113" s="497"/>
      <c r="K113" s="498" t="s">
        <v>91</v>
      </c>
      <c r="L113" s="498"/>
      <c r="M113" s="262"/>
      <c r="N113" s="263"/>
      <c r="O113" s="263"/>
      <c r="P113" s="262"/>
      <c r="Q113" s="263"/>
      <c r="R113" s="319"/>
    </row>
    <row r="114" spans="2:32" s="6" customFormat="1">
      <c r="B114" s="458" t="s">
        <v>92</v>
      </c>
      <c r="C114" s="404"/>
      <c r="D114" s="418"/>
      <c r="E114" s="496" t="s">
        <v>91</v>
      </c>
      <c r="F114" s="496"/>
      <c r="G114" s="496" t="s">
        <v>91</v>
      </c>
      <c r="H114" s="496"/>
      <c r="I114" s="496" t="s">
        <v>91</v>
      </c>
      <c r="J114" s="496"/>
      <c r="K114" s="495" t="s">
        <v>91</v>
      </c>
      <c r="L114" s="495"/>
      <c r="M114" s="264"/>
      <c r="N114" s="265"/>
      <c r="O114" s="265"/>
      <c r="P114" s="264"/>
      <c r="Q114" s="265"/>
      <c r="R114" s="305"/>
    </row>
    <row r="115" spans="2:32" s="6" customFormat="1" ht="13.8" thickBot="1">
      <c r="B115" s="458" t="s">
        <v>93</v>
      </c>
      <c r="C115" s="404"/>
      <c r="D115" s="418"/>
      <c r="E115" s="496" t="s">
        <v>91</v>
      </c>
      <c r="F115" s="496"/>
      <c r="G115" s="496" t="s">
        <v>91</v>
      </c>
      <c r="H115" s="496"/>
      <c r="I115" s="496" t="s">
        <v>91</v>
      </c>
      <c r="J115" s="496"/>
      <c r="K115" s="495" t="s">
        <v>91</v>
      </c>
      <c r="L115" s="495"/>
      <c r="M115" s="264"/>
      <c r="N115" s="265"/>
      <c r="O115" s="265"/>
      <c r="P115" s="264"/>
      <c r="Q115" s="265"/>
      <c r="R115" s="305"/>
    </row>
    <row r="116" spans="2:32" s="248" customFormat="1" ht="27" customHeight="1">
      <c r="B116" s="486" t="s">
        <v>560</v>
      </c>
      <c r="C116" s="486"/>
      <c r="D116" s="486"/>
      <c r="E116" s="486"/>
      <c r="F116" s="486"/>
      <c r="G116" s="486"/>
      <c r="H116" s="486"/>
      <c r="I116" s="486"/>
      <c r="J116" s="486"/>
      <c r="K116" s="486"/>
      <c r="L116" s="486"/>
      <c r="M116" s="486"/>
      <c r="N116" s="486"/>
      <c r="O116" s="486"/>
      <c r="P116" s="486"/>
      <c r="Q116" s="486"/>
      <c r="R116" s="486"/>
      <c r="S116" s="276"/>
      <c r="T116" s="276"/>
      <c r="AF116" s="248" t="s">
        <v>3</v>
      </c>
    </row>
    <row r="117" spans="2:32" s="6" customFormat="1" ht="15.6">
      <c r="B117" s="250"/>
      <c r="C117" s="249"/>
      <c r="D117" s="249"/>
      <c r="E117" s="306"/>
      <c r="F117" s="250"/>
      <c r="G117" s="306"/>
      <c r="H117" s="7"/>
      <c r="I117" s="10"/>
      <c r="J117" s="11"/>
      <c r="K117" s="10"/>
      <c r="L117" s="11"/>
      <c r="M117" s="11"/>
      <c r="N117" s="11"/>
      <c r="O117" s="11"/>
      <c r="P117" s="11"/>
      <c r="Q117" s="11"/>
      <c r="R117" s="38"/>
    </row>
    <row r="118" spans="2:32" s="6" customFormat="1">
      <c r="B118" s="250"/>
      <c r="C118" s="64"/>
      <c r="D118" s="64"/>
      <c r="E118" s="306"/>
      <c r="F118" s="250"/>
      <c r="G118" s="306"/>
      <c r="H118" s="7"/>
      <c r="I118" s="30"/>
      <c r="J118" s="9"/>
      <c r="K118" s="30"/>
      <c r="L118" s="9"/>
      <c r="M118" s="9"/>
      <c r="N118" s="9"/>
      <c r="O118" s="9"/>
      <c r="P118" s="9"/>
      <c r="Q118" s="9"/>
      <c r="R118" s="25"/>
    </row>
    <row r="119" spans="2:32" s="6" customFormat="1">
      <c r="B119" s="250"/>
      <c r="C119" s="249"/>
      <c r="D119" s="249"/>
      <c r="E119" s="306"/>
      <c r="F119" s="250"/>
      <c r="G119" s="306"/>
      <c r="H119" s="7"/>
      <c r="I119" s="307"/>
      <c r="J119" s="5"/>
      <c r="K119" s="307"/>
      <c r="L119" s="5"/>
      <c r="M119" s="5"/>
      <c r="N119" s="5"/>
      <c r="O119" s="5"/>
      <c r="P119" s="5"/>
      <c r="Q119" s="5"/>
      <c r="R119" s="24"/>
    </row>
    <row r="120" spans="2:32" s="6" customFormat="1">
      <c r="B120" s="250"/>
      <c r="C120" s="249"/>
      <c r="D120" s="249"/>
      <c r="E120" s="306"/>
      <c r="F120" s="250"/>
      <c r="G120" s="306"/>
      <c r="H120" s="7"/>
      <c r="I120" s="307"/>
      <c r="J120" s="5"/>
      <c r="K120" s="307"/>
      <c r="L120" s="5"/>
      <c r="M120" s="5"/>
      <c r="N120" s="5"/>
      <c r="O120" s="5"/>
      <c r="P120" s="5"/>
      <c r="Q120" s="5"/>
      <c r="R120" s="24"/>
    </row>
    <row r="121" spans="2:32" s="6" customFormat="1">
      <c r="B121" s="250"/>
      <c r="C121" s="249"/>
      <c r="D121" s="249"/>
      <c r="E121" s="306"/>
      <c r="F121" s="250"/>
      <c r="G121" s="306"/>
      <c r="H121" s="7"/>
      <c r="I121" s="307"/>
      <c r="J121" s="5"/>
      <c r="K121" s="307"/>
      <c r="L121" s="5"/>
      <c r="M121" s="5"/>
      <c r="N121" s="5"/>
      <c r="O121" s="5"/>
      <c r="P121" s="5"/>
      <c r="Q121" s="5"/>
      <c r="R121" s="24"/>
    </row>
    <row r="122" spans="2:32" s="6" customFormat="1">
      <c r="B122" s="250"/>
      <c r="C122" s="64"/>
      <c r="D122" s="64"/>
      <c r="E122" s="306"/>
      <c r="F122" s="250"/>
      <c r="G122" s="306"/>
      <c r="H122" s="7"/>
      <c r="I122" s="307"/>
      <c r="J122" s="5"/>
      <c r="K122" s="307"/>
      <c r="L122" s="5"/>
      <c r="M122" s="5"/>
      <c r="N122" s="5"/>
      <c r="O122" s="5"/>
      <c r="P122" s="5"/>
      <c r="Q122" s="5"/>
      <c r="R122" s="24"/>
    </row>
    <row r="123" spans="2:32">
      <c r="B123" s="250"/>
      <c r="C123" s="249"/>
      <c r="D123" s="249"/>
      <c r="E123" s="308"/>
      <c r="F123" s="157"/>
      <c r="G123" s="308"/>
      <c r="H123" s="8"/>
    </row>
    <row r="124" spans="2:32">
      <c r="B124" s="157"/>
      <c r="C124" s="64"/>
      <c r="D124" s="64"/>
      <c r="E124" s="306"/>
      <c r="F124" s="250"/>
      <c r="G124" s="306"/>
      <c r="H124" s="7"/>
      <c r="I124" s="30"/>
      <c r="J124" s="9"/>
      <c r="K124" s="30"/>
      <c r="L124" s="9"/>
      <c r="M124" s="9"/>
      <c r="N124" s="9"/>
      <c r="O124" s="9"/>
      <c r="P124" s="9"/>
      <c r="Q124" s="9"/>
      <c r="R124" s="25"/>
    </row>
    <row r="125" spans="2:32" ht="15.6">
      <c r="B125" s="250"/>
      <c r="C125" s="64"/>
      <c r="D125" s="64"/>
      <c r="E125" s="309"/>
      <c r="F125" s="38"/>
      <c r="G125" s="309"/>
      <c r="H125" s="11"/>
    </row>
    <row r="126" spans="2:32" ht="15.6">
      <c r="B126" s="309"/>
      <c r="C126" s="249"/>
      <c r="D126" s="249"/>
      <c r="E126" s="310"/>
      <c r="F126" s="251"/>
      <c r="G126" s="310"/>
      <c r="I126" s="311"/>
      <c r="J126" s="12"/>
      <c r="K126" s="311"/>
      <c r="L126" s="12"/>
      <c r="M126" s="12"/>
      <c r="N126" s="12"/>
      <c r="O126" s="12"/>
      <c r="P126" s="12"/>
      <c r="Q126" s="12"/>
      <c r="R126" s="26"/>
    </row>
    <row r="127" spans="2:32">
      <c r="C127" s="64"/>
      <c r="D127" s="64"/>
      <c r="E127" s="310"/>
      <c r="F127" s="251"/>
      <c r="G127" s="310"/>
    </row>
    <row r="128" spans="2:32">
      <c r="C128" s="252"/>
      <c r="D128" s="252"/>
      <c r="E128" s="310"/>
      <c r="F128" s="251"/>
      <c r="G128" s="310"/>
    </row>
    <row r="129" spans="3:7">
      <c r="C129" s="252"/>
      <c r="D129" s="252"/>
      <c r="E129" s="310"/>
      <c r="F129" s="251"/>
      <c r="G129" s="310"/>
    </row>
    <row r="130" spans="3:7">
      <c r="C130" s="252"/>
      <c r="D130" s="252"/>
      <c r="E130" s="310"/>
      <c r="F130" s="251"/>
      <c r="G130" s="310"/>
    </row>
    <row r="131" spans="3:7">
      <c r="C131" s="252"/>
      <c r="D131" s="252"/>
      <c r="E131" s="310"/>
      <c r="F131" s="251"/>
      <c r="G131" s="310"/>
    </row>
    <row r="132" spans="3:7">
      <c r="C132" s="252"/>
      <c r="D132" s="252"/>
      <c r="E132" s="310"/>
      <c r="F132" s="251"/>
      <c r="G132" s="310"/>
    </row>
    <row r="133" spans="3:7">
      <c r="C133" s="252"/>
      <c r="D133" s="252"/>
      <c r="E133" s="310"/>
      <c r="F133" s="251"/>
      <c r="G133" s="310"/>
    </row>
    <row r="134" spans="3:7">
      <c r="C134" s="252"/>
      <c r="D134" s="252"/>
      <c r="E134" s="310"/>
      <c r="F134" s="251"/>
      <c r="G134" s="310"/>
    </row>
    <row r="135" spans="3:7">
      <c r="C135" s="252"/>
      <c r="D135" s="252"/>
      <c r="E135" s="310"/>
      <c r="F135" s="251"/>
      <c r="G135" s="310"/>
    </row>
    <row r="136" spans="3:7">
      <c r="C136" s="252"/>
      <c r="D136" s="252"/>
      <c r="E136" s="310"/>
      <c r="F136" s="251"/>
      <c r="G136" s="310"/>
    </row>
    <row r="137" spans="3:7">
      <c r="C137" s="252"/>
      <c r="D137" s="252"/>
      <c r="E137" s="310"/>
      <c r="F137" s="251"/>
      <c r="G137" s="310"/>
    </row>
    <row r="138" spans="3:7">
      <c r="C138" s="252"/>
      <c r="D138" s="252"/>
      <c r="E138" s="310"/>
      <c r="F138" s="251"/>
      <c r="G138" s="310"/>
    </row>
    <row r="139" spans="3:7">
      <c r="C139" s="252"/>
      <c r="D139" s="252"/>
      <c r="E139" s="310"/>
      <c r="F139" s="251"/>
      <c r="G139" s="310"/>
    </row>
    <row r="140" spans="3:7">
      <c r="C140" s="252"/>
      <c r="D140" s="252"/>
      <c r="E140" s="310"/>
      <c r="F140" s="251"/>
      <c r="G140" s="310"/>
    </row>
    <row r="141" spans="3:7">
      <c r="C141" s="252"/>
      <c r="D141" s="252"/>
      <c r="E141" s="310"/>
      <c r="F141" s="251"/>
      <c r="G141" s="310"/>
    </row>
    <row r="142" spans="3:7">
      <c r="C142" s="252"/>
      <c r="D142" s="252"/>
      <c r="E142" s="310"/>
      <c r="F142" s="251"/>
      <c r="G142" s="310"/>
    </row>
    <row r="143" spans="3:7">
      <c r="C143" s="252"/>
      <c r="D143" s="252"/>
      <c r="E143" s="310"/>
      <c r="F143" s="251"/>
      <c r="G143" s="310"/>
    </row>
    <row r="144" spans="3:7">
      <c r="C144" s="252"/>
      <c r="D144" s="252"/>
      <c r="E144" s="310"/>
      <c r="F144" s="251"/>
      <c r="G144" s="310"/>
    </row>
    <row r="145" spans="3:4">
      <c r="C145" s="252"/>
      <c r="D145" s="252"/>
    </row>
    <row r="146" spans="3:4">
      <c r="C146" s="252"/>
      <c r="D146" s="252"/>
    </row>
  </sheetData>
  <mergeCells count="52">
    <mergeCell ref="B116:R116"/>
    <mergeCell ref="E114:F114"/>
    <mergeCell ref="G114:H114"/>
    <mergeCell ref="I114:J114"/>
    <mergeCell ref="K114:L114"/>
    <mergeCell ref="E115:F115"/>
    <mergeCell ref="G115:H115"/>
    <mergeCell ref="I115:J115"/>
    <mergeCell ref="K115:L115"/>
    <mergeCell ref="E90:F90"/>
    <mergeCell ref="G90:H90"/>
    <mergeCell ref="I90:J90"/>
    <mergeCell ref="K90:L90"/>
    <mergeCell ref="E113:F113"/>
    <mergeCell ref="G113:H113"/>
    <mergeCell ref="I113:J113"/>
    <mergeCell ref="K113:L113"/>
    <mergeCell ref="B87:R87"/>
    <mergeCell ref="B88:R88"/>
    <mergeCell ref="E89:H89"/>
    <mergeCell ref="I89:L89"/>
    <mergeCell ref="M89:O89"/>
    <mergeCell ref="P89:R89"/>
    <mergeCell ref="E51:H51"/>
    <mergeCell ref="I51:L51"/>
    <mergeCell ref="M51:O51"/>
    <mergeCell ref="P51:R51"/>
    <mergeCell ref="E52:F52"/>
    <mergeCell ref="G52:H52"/>
    <mergeCell ref="I52:J52"/>
    <mergeCell ref="K52:L52"/>
    <mergeCell ref="B50:R50"/>
    <mergeCell ref="B20:R20"/>
    <mergeCell ref="B21:R21"/>
    <mergeCell ref="E22:H22"/>
    <mergeCell ref="I22:L22"/>
    <mergeCell ref="M22:O22"/>
    <mergeCell ref="P22:R22"/>
    <mergeCell ref="E23:F23"/>
    <mergeCell ref="G23:H23"/>
    <mergeCell ref="I23:J23"/>
    <mergeCell ref="K23:L23"/>
    <mergeCell ref="B49:R49"/>
    <mergeCell ref="E3:F3"/>
    <mergeCell ref="G3:H3"/>
    <mergeCell ref="I3:J3"/>
    <mergeCell ref="K3:L3"/>
    <mergeCell ref="B1:R1"/>
    <mergeCell ref="E2:H2"/>
    <mergeCell ref="I2:L2"/>
    <mergeCell ref="M2:O2"/>
    <mergeCell ref="P2:R2"/>
  </mergeCells>
  <conditionalFormatting sqref="I4">
    <cfRule type="containsBlanks" priority="225" stopIfTrue="1">
      <formula>LEN(TRIM(#REF!))=0</formula>
    </cfRule>
    <cfRule type="cellIs" dxfId="1398" priority="226" operator="greaterThanOrEqual">
      <formula>#REF!</formula>
    </cfRule>
    <cfRule type="cellIs" dxfId="1397" priority="227" operator="greaterThanOrEqual">
      <formula>#REF!</formula>
    </cfRule>
  </conditionalFormatting>
  <conditionalFormatting sqref="K4">
    <cfRule type="containsBlanks" priority="222" stopIfTrue="1">
      <formula>LEN(TRIM(#REF!))=0</formula>
    </cfRule>
    <cfRule type="cellIs" dxfId="1396" priority="223" operator="greaterThanOrEqual">
      <formula>#REF!</formula>
    </cfRule>
    <cfRule type="cellIs" dxfId="1395" priority="224" operator="greaterThanOrEqual">
      <formula>#REF!</formula>
    </cfRule>
  </conditionalFormatting>
  <conditionalFormatting sqref="O4">
    <cfRule type="containsBlanks" priority="219" stopIfTrue="1">
      <formula>LEN(TRIM(#REF!))=0</formula>
    </cfRule>
    <cfRule type="cellIs" dxfId="1394" priority="220" operator="greaterThanOrEqual">
      <formula>#REF!</formula>
    </cfRule>
    <cfRule type="cellIs" dxfId="1393" priority="221" operator="greaterThanOrEqual">
      <formula>#REF!</formula>
    </cfRule>
  </conditionalFormatting>
  <conditionalFormatting sqref="M4">
    <cfRule type="containsBlanks" priority="216" stopIfTrue="1">
      <formula>LEN(TRIM(#REF!))=0</formula>
    </cfRule>
    <cfRule type="cellIs" dxfId="1392" priority="217" operator="greaterThanOrEqual">
      <formula>#REF!</formula>
    </cfRule>
    <cfRule type="cellIs" dxfId="1391" priority="218" operator="greaterThanOrEqual">
      <formula>#REF!</formula>
    </cfRule>
  </conditionalFormatting>
  <conditionalFormatting sqref="I53">
    <cfRule type="containsBlanks" priority="195" stopIfTrue="1">
      <formula>LEN(TRIM(#REF!))=0</formula>
    </cfRule>
    <cfRule type="cellIs" dxfId="1390" priority="196" operator="greaterThanOrEqual">
      <formula>#REF!</formula>
    </cfRule>
    <cfRule type="cellIs" dxfId="1389" priority="197" operator="greaterThanOrEqual">
      <formula>#REF!</formula>
    </cfRule>
  </conditionalFormatting>
  <conditionalFormatting sqref="N4">
    <cfRule type="containsBlanks" priority="213" stopIfTrue="1">
      <formula>LEN(TRIM(#REF!))=0</formula>
    </cfRule>
    <cfRule type="cellIs" dxfId="1388" priority="214" operator="greaterThanOrEqual">
      <formula>#REF!</formula>
    </cfRule>
    <cfRule type="cellIs" dxfId="1387" priority="215" operator="greaterThanOrEqual">
      <formula>#REF!</formula>
    </cfRule>
  </conditionalFormatting>
  <conditionalFormatting sqref="I24">
    <cfRule type="containsBlanks" priority="210" stopIfTrue="1">
      <formula>LEN(TRIM(#REF!))=0</formula>
    </cfRule>
    <cfRule type="cellIs" dxfId="1386" priority="211" operator="greaterThanOrEqual">
      <formula>#REF!</formula>
    </cfRule>
    <cfRule type="cellIs" dxfId="1385" priority="212" operator="greaterThanOrEqual">
      <formula>#REF!</formula>
    </cfRule>
  </conditionalFormatting>
  <conditionalFormatting sqref="K24">
    <cfRule type="containsBlanks" priority="207" stopIfTrue="1">
      <formula>LEN(TRIM(#REF!))=0</formula>
    </cfRule>
    <cfRule type="cellIs" dxfId="1384" priority="208" operator="greaterThanOrEqual">
      <formula>#REF!</formula>
    </cfRule>
    <cfRule type="cellIs" dxfId="1383" priority="209" operator="greaterThanOrEqual">
      <formula>#REF!</formula>
    </cfRule>
  </conditionalFormatting>
  <conditionalFormatting sqref="O24">
    <cfRule type="containsBlanks" priority="204" stopIfTrue="1">
      <formula>LEN(TRIM(#REF!))=0</formula>
    </cfRule>
    <cfRule type="cellIs" dxfId="1382" priority="205" operator="greaterThanOrEqual">
      <formula>#REF!</formula>
    </cfRule>
    <cfRule type="cellIs" dxfId="1381" priority="206" operator="greaterThanOrEqual">
      <formula>#REF!</formula>
    </cfRule>
  </conditionalFormatting>
  <conditionalFormatting sqref="M24">
    <cfRule type="containsBlanks" priority="201" stopIfTrue="1">
      <formula>LEN(TRIM(#REF!))=0</formula>
    </cfRule>
    <cfRule type="cellIs" dxfId="1380" priority="202" operator="greaterThanOrEqual">
      <formula>#REF!</formula>
    </cfRule>
    <cfRule type="cellIs" dxfId="1379" priority="203" operator="greaterThanOrEqual">
      <formula>#REF!</formula>
    </cfRule>
  </conditionalFormatting>
  <conditionalFormatting sqref="I106 I91 I96 I101">
    <cfRule type="containsBlanks" priority="180" stopIfTrue="1">
      <formula>LEN(TRIM(#REF!))=0</formula>
    </cfRule>
    <cfRule type="cellIs" dxfId="1378" priority="181" operator="greaterThanOrEqual">
      <formula>#REF!</formula>
    </cfRule>
    <cfRule type="cellIs" dxfId="1377" priority="182" operator="greaterThanOrEqual">
      <formula>#REF!</formula>
    </cfRule>
  </conditionalFormatting>
  <conditionalFormatting sqref="N24">
    <cfRule type="containsBlanks" priority="198" stopIfTrue="1">
      <formula>LEN(TRIM(#REF!))=0</formula>
    </cfRule>
    <cfRule type="cellIs" dxfId="1376" priority="199" operator="greaterThanOrEqual">
      <formula>#REF!</formula>
    </cfRule>
    <cfRule type="cellIs" dxfId="1375" priority="200" operator="greaterThanOrEqual">
      <formula>#REF!</formula>
    </cfRule>
  </conditionalFormatting>
  <conditionalFormatting sqref="K53">
    <cfRule type="containsBlanks" priority="192" stopIfTrue="1">
      <formula>LEN(TRIM(#REF!))=0</formula>
    </cfRule>
    <cfRule type="cellIs" dxfId="1374" priority="193" operator="greaterThanOrEqual">
      <formula>#REF!</formula>
    </cfRule>
    <cfRule type="cellIs" dxfId="1373" priority="194" operator="greaterThanOrEqual">
      <formula>#REF!</formula>
    </cfRule>
  </conditionalFormatting>
  <conditionalFormatting sqref="O53">
    <cfRule type="containsBlanks" priority="189" stopIfTrue="1">
      <formula>LEN(TRIM(#REF!))=0</formula>
    </cfRule>
    <cfRule type="cellIs" dxfId="1372" priority="190" operator="greaterThanOrEqual">
      <formula>#REF!</formula>
    </cfRule>
    <cfRule type="cellIs" dxfId="1371" priority="191" operator="greaterThanOrEqual">
      <formula>#REF!</formula>
    </cfRule>
  </conditionalFormatting>
  <conditionalFormatting sqref="M53">
    <cfRule type="containsBlanks" priority="186" stopIfTrue="1">
      <formula>LEN(TRIM(#REF!))=0</formula>
    </cfRule>
    <cfRule type="cellIs" dxfId="1370" priority="187" operator="greaterThanOrEqual">
      <formula>#REF!</formula>
    </cfRule>
    <cfRule type="cellIs" dxfId="1369" priority="188" operator="greaterThanOrEqual">
      <formula>#REF!</formula>
    </cfRule>
  </conditionalFormatting>
  <conditionalFormatting sqref="N53">
    <cfRule type="containsBlanks" priority="183" stopIfTrue="1">
      <formula>LEN(TRIM(#REF!))=0</formula>
    </cfRule>
    <cfRule type="cellIs" dxfId="1368" priority="184" operator="greaterThanOrEqual">
      <formula>#REF!</formula>
    </cfRule>
    <cfRule type="cellIs" dxfId="1367" priority="185" operator="greaterThanOrEqual">
      <formula>#REF!</formula>
    </cfRule>
  </conditionalFormatting>
  <conditionalFormatting sqref="K106 K91 K96 K101">
    <cfRule type="containsBlanks" priority="177" stopIfTrue="1">
      <formula>LEN(TRIM(#REF!))=0</formula>
    </cfRule>
    <cfRule type="cellIs" dxfId="1366" priority="178" operator="greaterThanOrEqual">
      <formula>#REF!</formula>
    </cfRule>
    <cfRule type="cellIs" dxfId="1365" priority="179" operator="greaterThanOrEqual">
      <formula>#REF!</formula>
    </cfRule>
  </conditionalFormatting>
  <conditionalFormatting sqref="R4">
    <cfRule type="containsBlanks" priority="165" stopIfTrue="1">
      <formula>LEN(TRIM(#REF!))=0</formula>
    </cfRule>
    <cfRule type="cellIs" dxfId="1364" priority="166" operator="greaterThanOrEqual">
      <formula>#REF!</formula>
    </cfRule>
    <cfRule type="cellIs" dxfId="1363" priority="167" operator="greaterThanOrEqual">
      <formula>#REF!</formula>
    </cfRule>
  </conditionalFormatting>
  <conditionalFormatting sqref="O106 O91 O96 O101">
    <cfRule type="containsBlanks" priority="174" stopIfTrue="1">
      <formula>LEN(TRIM(#REF!))=0</formula>
    </cfRule>
    <cfRule type="cellIs" dxfId="1362" priority="175" operator="greaterThanOrEqual">
      <formula>#REF!</formula>
    </cfRule>
    <cfRule type="cellIs" dxfId="1361" priority="176" operator="greaterThanOrEqual">
      <formula>#REF!</formula>
    </cfRule>
  </conditionalFormatting>
  <conditionalFormatting sqref="M106 M91 M96 M101">
    <cfRule type="containsBlanks" priority="171" stopIfTrue="1">
      <formula>LEN(TRIM(#REF!))=0</formula>
    </cfRule>
    <cfRule type="cellIs" dxfId="1360" priority="172" operator="greaterThanOrEqual">
      <formula>#REF!</formula>
    </cfRule>
    <cfRule type="cellIs" dxfId="1359" priority="173" operator="greaterThanOrEqual">
      <formula>#REF!</formula>
    </cfRule>
  </conditionalFormatting>
  <conditionalFormatting sqref="R24">
    <cfRule type="containsBlanks" priority="156" stopIfTrue="1">
      <formula>LEN(TRIM(#REF!))=0</formula>
    </cfRule>
    <cfRule type="cellIs" dxfId="1358" priority="157" operator="greaterThanOrEqual">
      <formula>#REF!</formula>
    </cfRule>
    <cfRule type="cellIs" dxfId="1357" priority="158" operator="greaterThanOrEqual">
      <formula>#REF!</formula>
    </cfRule>
  </conditionalFormatting>
  <conditionalFormatting sqref="N106 N91 N96 N101">
    <cfRule type="containsBlanks" priority="168" stopIfTrue="1">
      <formula>LEN(TRIM(#REF!))=0</formula>
    </cfRule>
    <cfRule type="cellIs" dxfId="1356" priority="169" operator="greaterThanOrEqual">
      <formula>#REF!</formula>
    </cfRule>
    <cfRule type="cellIs" dxfId="1355" priority="170" operator="greaterThanOrEqual">
      <formula>#REF!</formula>
    </cfRule>
  </conditionalFormatting>
  <conditionalFormatting sqref="P4">
    <cfRule type="containsBlanks" priority="162" stopIfTrue="1">
      <formula>LEN(TRIM(#REF!))=0</formula>
    </cfRule>
    <cfRule type="cellIs" dxfId="1354" priority="163" operator="greaterThanOrEqual">
      <formula>#REF!</formula>
    </cfRule>
    <cfRule type="cellIs" dxfId="1353" priority="164" operator="greaterThanOrEqual">
      <formula>#REF!</formula>
    </cfRule>
  </conditionalFormatting>
  <conditionalFormatting sqref="Q4">
    <cfRule type="containsBlanks" priority="159" stopIfTrue="1">
      <formula>LEN(TRIM(#REF!))=0</formula>
    </cfRule>
    <cfRule type="cellIs" dxfId="1352" priority="160" operator="greaterThanOrEqual">
      <formula>#REF!</formula>
    </cfRule>
    <cfRule type="cellIs" dxfId="1351" priority="161" operator="greaterThanOrEqual">
      <formula>#REF!</formula>
    </cfRule>
  </conditionalFormatting>
  <conditionalFormatting sqref="P24">
    <cfRule type="containsBlanks" priority="153" stopIfTrue="1">
      <formula>LEN(TRIM(#REF!))=0</formula>
    </cfRule>
    <cfRule type="cellIs" dxfId="1350" priority="154" operator="greaterThanOrEqual">
      <formula>#REF!</formula>
    </cfRule>
    <cfRule type="cellIs" dxfId="1349" priority="155" operator="greaterThanOrEqual">
      <formula>#REF!</formula>
    </cfRule>
  </conditionalFormatting>
  <conditionalFormatting sqref="Q24">
    <cfRule type="containsBlanks" priority="150" stopIfTrue="1">
      <formula>LEN(TRIM(#REF!))=0</formula>
    </cfRule>
    <cfRule type="cellIs" dxfId="1348" priority="151" operator="greaterThanOrEqual">
      <formula>#REF!</formula>
    </cfRule>
    <cfRule type="cellIs" dxfId="1347" priority="152" operator="greaterThanOrEqual">
      <formula>#REF!</formula>
    </cfRule>
  </conditionalFormatting>
  <conditionalFormatting sqref="R53">
    <cfRule type="containsBlanks" priority="147" stopIfTrue="1">
      <formula>LEN(TRIM(#REF!))=0</formula>
    </cfRule>
    <cfRule type="cellIs" dxfId="1346" priority="148" operator="greaterThanOrEqual">
      <formula>#REF!</formula>
    </cfRule>
    <cfRule type="cellIs" dxfId="1345" priority="149" operator="greaterThanOrEqual">
      <formula>#REF!</formula>
    </cfRule>
  </conditionalFormatting>
  <conditionalFormatting sqref="P53">
    <cfRule type="containsBlanks" priority="144" stopIfTrue="1">
      <formula>LEN(TRIM(#REF!))=0</formula>
    </cfRule>
    <cfRule type="cellIs" dxfId="1344" priority="145" operator="greaterThanOrEqual">
      <formula>#REF!</formula>
    </cfRule>
    <cfRule type="cellIs" dxfId="1343" priority="146" operator="greaterThanOrEqual">
      <formula>#REF!</formula>
    </cfRule>
  </conditionalFormatting>
  <conditionalFormatting sqref="Q53">
    <cfRule type="containsBlanks" priority="141" stopIfTrue="1">
      <formula>LEN(TRIM(#REF!))=0</formula>
    </cfRule>
    <cfRule type="cellIs" dxfId="1342" priority="142" operator="greaterThanOrEqual">
      <formula>#REF!</formula>
    </cfRule>
    <cfRule type="cellIs" dxfId="1341" priority="143" operator="greaterThanOrEqual">
      <formula>#REF!</formula>
    </cfRule>
  </conditionalFormatting>
  <conditionalFormatting sqref="R106 R91 R96 R101">
    <cfRule type="containsBlanks" priority="138" stopIfTrue="1">
      <formula>LEN(TRIM(#REF!))=0</formula>
    </cfRule>
    <cfRule type="cellIs" dxfId="1340" priority="139" operator="greaterThanOrEqual">
      <formula>#REF!</formula>
    </cfRule>
    <cfRule type="cellIs" dxfId="1339" priority="140" operator="greaterThanOrEqual">
      <formula>#REF!</formula>
    </cfRule>
  </conditionalFormatting>
  <conditionalFormatting sqref="P106 P91 P96 P101">
    <cfRule type="containsBlanks" priority="135" stopIfTrue="1">
      <formula>LEN(TRIM(#REF!))=0</formula>
    </cfRule>
    <cfRule type="cellIs" dxfId="1338" priority="136" operator="greaterThanOrEqual">
      <formula>#REF!</formula>
    </cfRule>
    <cfRule type="cellIs" dxfId="1337" priority="137" operator="greaterThanOrEqual">
      <formula>#REF!</formula>
    </cfRule>
  </conditionalFormatting>
  <conditionalFormatting sqref="Q106 Q91 Q96 Q101">
    <cfRule type="containsBlanks" priority="132" stopIfTrue="1">
      <formula>LEN(TRIM(#REF!))=0</formula>
    </cfRule>
    <cfRule type="cellIs" dxfId="1336" priority="133" operator="greaterThanOrEqual">
      <formula>#REF!</formula>
    </cfRule>
    <cfRule type="cellIs" dxfId="1335" priority="134" operator="greaterThanOrEqual">
      <formula>#REF!</formula>
    </cfRule>
  </conditionalFormatting>
  <conditionalFormatting sqref="E4">
    <cfRule type="containsBlanks" priority="129" stopIfTrue="1">
      <formula>LEN(TRIM(#REF!))=0</formula>
    </cfRule>
    <cfRule type="cellIs" dxfId="1334" priority="130" operator="greaterThanOrEqual">
      <formula>#REF!</formula>
    </cfRule>
    <cfRule type="cellIs" dxfId="1333" priority="131" operator="greaterThanOrEqual">
      <formula>#REF!</formula>
    </cfRule>
  </conditionalFormatting>
  <conditionalFormatting sqref="G4">
    <cfRule type="containsBlanks" priority="126" stopIfTrue="1">
      <formula>LEN(TRIM(#REF!))=0</formula>
    </cfRule>
    <cfRule type="cellIs" dxfId="1332" priority="127" operator="greaterThanOrEqual">
      <formula>#REF!</formula>
    </cfRule>
    <cfRule type="cellIs" dxfId="1331" priority="128" operator="greaterThanOrEqual">
      <formula>#REF!</formula>
    </cfRule>
  </conditionalFormatting>
  <conditionalFormatting sqref="E24">
    <cfRule type="containsBlanks" priority="123" stopIfTrue="1">
      <formula>LEN(TRIM(#REF!))=0</formula>
    </cfRule>
    <cfRule type="cellIs" dxfId="1330" priority="124" operator="greaterThanOrEqual">
      <formula>#REF!</formula>
    </cfRule>
    <cfRule type="cellIs" dxfId="1329" priority="125" operator="greaterThanOrEqual">
      <formula>#REF!</formula>
    </cfRule>
  </conditionalFormatting>
  <conditionalFormatting sqref="G24">
    <cfRule type="containsBlanks" priority="120" stopIfTrue="1">
      <formula>LEN(TRIM(#REF!))=0</formula>
    </cfRule>
    <cfRule type="cellIs" dxfId="1328" priority="121" operator="greaterThanOrEqual">
      <formula>#REF!</formula>
    </cfRule>
    <cfRule type="cellIs" dxfId="1327" priority="122" operator="greaterThanOrEqual">
      <formula>#REF!</formula>
    </cfRule>
  </conditionalFormatting>
  <conditionalFormatting sqref="E53">
    <cfRule type="containsBlanks" priority="117" stopIfTrue="1">
      <formula>LEN(TRIM(#REF!))=0</formula>
    </cfRule>
    <cfRule type="cellIs" dxfId="1326" priority="118" operator="greaterThanOrEqual">
      <formula>#REF!</formula>
    </cfRule>
    <cfRule type="cellIs" dxfId="1325" priority="119" operator="greaterThanOrEqual">
      <formula>#REF!</formula>
    </cfRule>
  </conditionalFormatting>
  <conditionalFormatting sqref="G53">
    <cfRule type="containsBlanks" priority="114" stopIfTrue="1">
      <formula>LEN(TRIM(#REF!))=0</formula>
    </cfRule>
    <cfRule type="cellIs" dxfId="1324" priority="115" operator="greaterThanOrEqual">
      <formula>#REF!</formula>
    </cfRule>
    <cfRule type="cellIs" dxfId="1323" priority="116" operator="greaterThanOrEqual">
      <formula>#REF!</formula>
    </cfRule>
  </conditionalFormatting>
  <conditionalFormatting sqref="E106 E91 E96 E101">
    <cfRule type="containsBlanks" priority="111" stopIfTrue="1">
      <formula>LEN(TRIM(#REF!))=0</formula>
    </cfRule>
    <cfRule type="cellIs" dxfId="1322" priority="112" operator="greaterThanOrEqual">
      <formula>#REF!</formula>
    </cfRule>
    <cfRule type="cellIs" dxfId="1321" priority="113" operator="greaterThanOrEqual">
      <formula>#REF!</formula>
    </cfRule>
  </conditionalFormatting>
  <conditionalFormatting sqref="G106 G91 G96 G101">
    <cfRule type="containsBlanks" priority="108" stopIfTrue="1">
      <formula>LEN(TRIM(#REF!))=0</formula>
    </cfRule>
    <cfRule type="cellIs" dxfId="1320" priority="109" operator="greaterThanOrEqual">
      <formula>#REF!</formula>
    </cfRule>
    <cfRule type="cellIs" dxfId="1319" priority="110" operator="greaterThanOrEqual">
      <formula>#REF!</formula>
    </cfRule>
  </conditionalFormatting>
  <conditionalFormatting sqref="T14">
    <cfRule type="colorScale" priority="107">
      <colorScale>
        <cfvo type="min"/>
        <cfvo type="percentile" val="50"/>
        <cfvo type="max"/>
        <color rgb="FF63BE7B"/>
        <color rgb="FFFCFCFF"/>
        <color rgb="FFF8696B"/>
      </colorScale>
    </cfRule>
  </conditionalFormatting>
  <conditionalFormatting sqref="I5:I15">
    <cfRule type="containsBlanks" priority="104" stopIfTrue="1">
      <formula>LEN(TRIM(I5))=0</formula>
    </cfRule>
    <cfRule type="top10" dxfId="1318" priority="105" stopIfTrue="1" percent="1" rank="25"/>
    <cfRule type="top10" dxfId="1317" priority="106" percent="1" rank="50"/>
  </conditionalFormatting>
  <conditionalFormatting sqref="K5:K15">
    <cfRule type="containsBlanks" priority="101" stopIfTrue="1">
      <formula>LEN(TRIM(K5))=0</formula>
    </cfRule>
    <cfRule type="top10" dxfId="1316" priority="102" stopIfTrue="1" percent="1" rank="25"/>
    <cfRule type="top10" dxfId="1315" priority="103" percent="1" rank="50"/>
  </conditionalFormatting>
  <conditionalFormatting sqref="I25:I44">
    <cfRule type="containsBlanks" priority="98" stopIfTrue="1">
      <formula>LEN(TRIM(I25))=0</formula>
    </cfRule>
    <cfRule type="top10" dxfId="1314" priority="99" stopIfTrue="1" percent="1" rank="25"/>
    <cfRule type="top10" dxfId="1313" priority="100" percent="1" rank="50"/>
  </conditionalFormatting>
  <conditionalFormatting sqref="K25:K44">
    <cfRule type="containsBlanks" priority="95" stopIfTrue="1">
      <formula>LEN(TRIM(K25))=0</formula>
    </cfRule>
    <cfRule type="top10" dxfId="1312" priority="96" stopIfTrue="1" percent="1" rank="25"/>
    <cfRule type="top10" dxfId="1311" priority="97" percent="1" rank="50"/>
  </conditionalFormatting>
  <conditionalFormatting sqref="I54:I82">
    <cfRule type="containsBlanks" priority="89" stopIfTrue="1">
      <formula>LEN(TRIM(I54))=0</formula>
    </cfRule>
    <cfRule type="top10" dxfId="1310" priority="90" stopIfTrue="1" percent="1" rank="25"/>
    <cfRule type="top10" dxfId="1309" priority="91" percent="1" rank="50"/>
  </conditionalFormatting>
  <conditionalFormatting sqref="K54:K82">
    <cfRule type="containsBlanks" priority="86" stopIfTrue="1">
      <formula>LEN(TRIM(K54))=0</formula>
    </cfRule>
    <cfRule type="top10" dxfId="1308" priority="87" stopIfTrue="1" percent="1" rank="25"/>
    <cfRule type="top10" dxfId="1307" priority="88" percent="1" rank="50"/>
  </conditionalFormatting>
  <conditionalFormatting sqref="M55:M82">
    <cfRule type="containsBlanks" priority="92" stopIfTrue="1">
      <formula>LEN(TRIM(M55))=0</formula>
    </cfRule>
    <cfRule type="top10" dxfId="1306" priority="93" stopIfTrue="1" percent="1" rank="25"/>
    <cfRule type="top10" dxfId="1305" priority="94" percent="1" rank="50"/>
  </conditionalFormatting>
  <conditionalFormatting sqref="N54:N82">
    <cfRule type="containsBlanks" priority="83" stopIfTrue="1">
      <formula>LEN(TRIM(N54))=0</formula>
    </cfRule>
    <cfRule type="top10" dxfId="1304" priority="84" stopIfTrue="1" percent="1" rank="25"/>
    <cfRule type="top10" dxfId="1303" priority="85" percent="1" rank="50"/>
  </conditionalFormatting>
  <conditionalFormatting sqref="O54:O82">
    <cfRule type="containsBlanks" priority="80" stopIfTrue="1">
      <formula>LEN(TRIM(O54))=0</formula>
    </cfRule>
    <cfRule type="top10" dxfId="1302" priority="81" stopIfTrue="1" percent="1" rank="25"/>
    <cfRule type="top10" dxfId="1301" priority="82" percent="1" rank="50"/>
  </conditionalFormatting>
  <conditionalFormatting sqref="P54:P82">
    <cfRule type="containsBlanks" priority="77" stopIfTrue="1">
      <formula>LEN(TRIM(P54))=0</formula>
    </cfRule>
    <cfRule type="top10" dxfId="1300" priority="78" stopIfTrue="1" percent="1" rank="25"/>
    <cfRule type="top10" dxfId="1299" priority="79" percent="1" rank="50"/>
  </conditionalFormatting>
  <conditionalFormatting sqref="Q54:Q82">
    <cfRule type="containsBlanks" priority="74" stopIfTrue="1">
      <formula>LEN(TRIM(Q54))=0</formula>
    </cfRule>
    <cfRule type="top10" dxfId="1298" priority="75" stopIfTrue="1" percent="1" rank="25"/>
    <cfRule type="top10" dxfId="1297" priority="76" percent="1" rank="50"/>
  </conditionalFormatting>
  <conditionalFormatting sqref="R54:R82">
    <cfRule type="containsBlanks" priority="71" stopIfTrue="1">
      <formula>LEN(TRIM(R54))=0</formula>
    </cfRule>
    <cfRule type="top10" dxfId="1296" priority="72" stopIfTrue="1" percent="1" rank="25"/>
    <cfRule type="top10" dxfId="1295" priority="73" percent="1" rank="50"/>
  </conditionalFormatting>
  <conditionalFormatting sqref="E5:E15">
    <cfRule type="containsBlanks" priority="68" stopIfTrue="1">
      <formula>LEN(TRIM(E5))=0</formula>
    </cfRule>
    <cfRule type="top10" dxfId="1294" priority="69" stopIfTrue="1" percent="1" rank="25"/>
    <cfRule type="top10" dxfId="1293" priority="70" percent="1" rank="50"/>
  </conditionalFormatting>
  <conditionalFormatting sqref="G5:G15">
    <cfRule type="containsBlanks" priority="65" stopIfTrue="1">
      <formula>LEN(TRIM(G5))=0</formula>
    </cfRule>
    <cfRule type="top10" dxfId="1292" priority="66" stopIfTrue="1" percent="1" rank="25"/>
    <cfRule type="top10" dxfId="1291" priority="67" percent="1" rank="50"/>
  </conditionalFormatting>
  <conditionalFormatting sqref="H5:H15">
    <cfRule type="containsText" priority="35" stopIfTrue="1" operator="containsText" text="AA">
      <formula>NOT(ISERROR(SEARCH("AA",H5)))</formula>
    </cfRule>
    <cfRule type="containsText" dxfId="1290" priority="64" operator="containsText" text="A">
      <formula>NOT(ISERROR(SEARCH("A",H5)))</formula>
    </cfRule>
  </conditionalFormatting>
  <conditionalFormatting sqref="E25:E44">
    <cfRule type="containsBlanks" priority="61" stopIfTrue="1">
      <formula>LEN(TRIM(E25))=0</formula>
    </cfRule>
    <cfRule type="top10" dxfId="1289" priority="62" stopIfTrue="1" percent="1" rank="25"/>
    <cfRule type="top10" dxfId="1288" priority="63" percent="1" rank="50"/>
  </conditionalFormatting>
  <conditionalFormatting sqref="G25:G44">
    <cfRule type="containsBlanks" priority="58" stopIfTrue="1">
      <formula>LEN(TRIM(G25))=0</formula>
    </cfRule>
    <cfRule type="top10" dxfId="1287" priority="59" stopIfTrue="1" percent="1" rank="25"/>
    <cfRule type="top10" dxfId="1286" priority="60" percent="1" rank="50"/>
  </conditionalFormatting>
  <conditionalFormatting sqref="H25:H44">
    <cfRule type="containsText" priority="42" stopIfTrue="1" operator="containsText" text="AA">
      <formula>NOT(ISERROR(SEARCH("AA",H25)))</formula>
    </cfRule>
    <cfRule type="containsText" dxfId="1285" priority="57" operator="containsText" text="A">
      <formula>NOT(ISERROR(SEARCH("A",H25)))</formula>
    </cfRule>
  </conditionalFormatting>
  <conditionalFormatting sqref="E54:E82">
    <cfRule type="containsBlanks" priority="54" stopIfTrue="1">
      <formula>LEN(TRIM(E54))=0</formula>
    </cfRule>
    <cfRule type="top10" dxfId="1284" priority="55" stopIfTrue="1" percent="1" rank="25"/>
    <cfRule type="top10" dxfId="1283" priority="56" percent="1" rank="50"/>
  </conditionalFormatting>
  <conditionalFormatting sqref="G54:G82">
    <cfRule type="containsBlanks" priority="51" stopIfTrue="1">
      <formula>LEN(TRIM(G54))=0</formula>
    </cfRule>
    <cfRule type="top10" dxfId="1282" priority="52" stopIfTrue="1" percent="1" rank="25"/>
    <cfRule type="top10" dxfId="1281" priority="53" percent="1" rank="50"/>
  </conditionalFormatting>
  <conditionalFormatting sqref="H54:H82">
    <cfRule type="containsText" priority="49" stopIfTrue="1" operator="containsText" text="AA">
      <formula>NOT(ISERROR(SEARCH("AA",H54)))</formula>
    </cfRule>
    <cfRule type="containsText" dxfId="1280" priority="50" operator="containsText" text="A">
      <formula>NOT(ISERROR(SEARCH("A",H54)))</formula>
    </cfRule>
  </conditionalFormatting>
  <conditionalFormatting sqref="F54:F82">
    <cfRule type="containsText" priority="47" stopIfTrue="1" operator="containsText" text="AA">
      <formula>NOT(ISERROR(SEARCH("AA",F54)))</formula>
    </cfRule>
    <cfRule type="containsText" dxfId="1279" priority="48" operator="containsText" text="A">
      <formula>NOT(ISERROR(SEARCH("A",F54)))</formula>
    </cfRule>
  </conditionalFormatting>
  <conditionalFormatting sqref="J54:J82">
    <cfRule type="containsText" priority="45" stopIfTrue="1" operator="containsText" text="AA">
      <formula>NOT(ISERROR(SEARCH("AA",J54)))</formula>
    </cfRule>
    <cfRule type="containsText" dxfId="1278" priority="46" operator="containsText" text="A">
      <formula>NOT(ISERROR(SEARCH("A",J54)))</formula>
    </cfRule>
  </conditionalFormatting>
  <conditionalFormatting sqref="L54:L82">
    <cfRule type="containsText" priority="43" stopIfTrue="1" operator="containsText" text="AA">
      <formula>NOT(ISERROR(SEARCH("AA",L54)))</formula>
    </cfRule>
    <cfRule type="containsText" dxfId="1277" priority="44" operator="containsText" text="A">
      <formula>NOT(ISERROR(SEARCH("A",L54)))</formula>
    </cfRule>
  </conditionalFormatting>
  <conditionalFormatting sqref="F25:F44">
    <cfRule type="containsText" priority="40" stopIfTrue="1" operator="containsText" text="AA">
      <formula>NOT(ISERROR(SEARCH("AA",F25)))</formula>
    </cfRule>
    <cfRule type="containsText" dxfId="1276" priority="41" operator="containsText" text="A">
      <formula>NOT(ISERROR(SEARCH("A",F25)))</formula>
    </cfRule>
  </conditionalFormatting>
  <conditionalFormatting sqref="J25:J44">
    <cfRule type="containsText" priority="38" stopIfTrue="1" operator="containsText" text="AA">
      <formula>NOT(ISERROR(SEARCH("AA",J25)))</formula>
    </cfRule>
    <cfRule type="containsText" dxfId="1275" priority="39" operator="containsText" text="A">
      <formula>NOT(ISERROR(SEARCH("A",J25)))</formula>
    </cfRule>
  </conditionalFormatting>
  <conditionalFormatting sqref="L25:L44">
    <cfRule type="containsText" priority="36" stopIfTrue="1" operator="containsText" text="AA">
      <formula>NOT(ISERROR(SEARCH("AA",L25)))</formula>
    </cfRule>
    <cfRule type="containsText" dxfId="1274" priority="37" operator="containsText" text="A">
      <formula>NOT(ISERROR(SEARCH("A",L25)))</formula>
    </cfRule>
  </conditionalFormatting>
  <conditionalFormatting sqref="F5:F15">
    <cfRule type="containsText" priority="33" stopIfTrue="1" operator="containsText" text="AA">
      <formula>NOT(ISERROR(SEARCH("AA",F5)))</formula>
    </cfRule>
    <cfRule type="containsText" dxfId="1273" priority="34" operator="containsText" text="A">
      <formula>NOT(ISERROR(SEARCH("A",F5)))</formula>
    </cfRule>
  </conditionalFormatting>
  <conditionalFormatting sqref="J5:J15">
    <cfRule type="containsText" priority="31" stopIfTrue="1" operator="containsText" text="AA">
      <formula>NOT(ISERROR(SEARCH("AA",J5)))</formula>
    </cfRule>
    <cfRule type="containsText" dxfId="1272" priority="32" operator="containsText" text="A">
      <formula>NOT(ISERROR(SEARCH("A",J5)))</formula>
    </cfRule>
  </conditionalFormatting>
  <conditionalFormatting sqref="L5:L15">
    <cfRule type="containsText" priority="29" stopIfTrue="1" operator="containsText" text="AA">
      <formula>NOT(ISERROR(SEARCH("AA",L5)))</formula>
    </cfRule>
    <cfRule type="containsText" dxfId="1271" priority="30" operator="containsText" text="A">
      <formula>NOT(ISERROR(SEARCH("A",L5)))</formula>
    </cfRule>
  </conditionalFormatting>
  <conditionalFormatting sqref="M5:M15">
    <cfRule type="containsBlanks" priority="26" stopIfTrue="1">
      <formula>LEN(TRIM(M5))=0</formula>
    </cfRule>
    <cfRule type="top10" dxfId="1270" priority="27" stopIfTrue="1" percent="1" rank="25"/>
    <cfRule type="top10" dxfId="1269" priority="28" percent="1" rank="50"/>
  </conditionalFormatting>
  <conditionalFormatting sqref="N5:N15">
    <cfRule type="containsBlanks" priority="23" stopIfTrue="1">
      <formula>LEN(TRIM(N5))=0</formula>
    </cfRule>
    <cfRule type="top10" dxfId="1268" priority="24" stopIfTrue="1" percent="1" rank="25"/>
    <cfRule type="top10" dxfId="1267" priority="25" percent="1" rank="50"/>
  </conditionalFormatting>
  <conditionalFormatting sqref="O5:O15">
    <cfRule type="containsBlanks" priority="20" stopIfTrue="1">
      <formula>LEN(TRIM(O5))=0</formula>
    </cfRule>
    <cfRule type="top10" dxfId="1266" priority="21" stopIfTrue="1" percent="1" rank="25"/>
    <cfRule type="top10" dxfId="1265" priority="22" percent="1" rank="50"/>
  </conditionalFormatting>
  <conditionalFormatting sqref="Q5:Q15">
    <cfRule type="containsBlanks" priority="17" stopIfTrue="1">
      <formula>LEN(TRIM(Q5))=0</formula>
    </cfRule>
    <cfRule type="top10" dxfId="1264" priority="18" stopIfTrue="1" percent="1" rank="25"/>
    <cfRule type="top10" dxfId="1263" priority="19" percent="1" rank="50"/>
  </conditionalFormatting>
  <conditionalFormatting sqref="R5:R15">
    <cfRule type="containsBlanks" priority="14" stopIfTrue="1">
      <formula>LEN(TRIM(R5))=0</formula>
    </cfRule>
    <cfRule type="top10" dxfId="1262" priority="15" stopIfTrue="1" percent="1" rank="25"/>
    <cfRule type="top10" dxfId="1261" priority="16" percent="1" rank="50"/>
  </conditionalFormatting>
  <conditionalFormatting sqref="N25:N44">
    <cfRule type="containsBlanks" priority="12" stopIfTrue="1">
      <formula>LEN(TRIM(N25))=0</formula>
    </cfRule>
    <cfRule type="cellIs" dxfId="1260" priority="13" stopIfTrue="1" operator="greaterThan">
      <formula>0</formula>
    </cfRule>
  </conditionalFormatting>
  <conditionalFormatting sqref="O25:O44">
    <cfRule type="containsBlanks" priority="9" stopIfTrue="1">
      <formula>LEN(TRIM(O25))=0</formula>
    </cfRule>
    <cfRule type="top10" dxfId="1259" priority="10" stopIfTrue="1" percent="1" rank="25"/>
    <cfRule type="top10" dxfId="1258" priority="11" percent="1" rank="50"/>
  </conditionalFormatting>
  <conditionalFormatting sqref="Q25:Q44">
    <cfRule type="containsBlanks" priority="6" stopIfTrue="1">
      <formula>LEN(TRIM(Q25))=0</formula>
    </cfRule>
    <cfRule type="top10" dxfId="1257" priority="7" stopIfTrue="1" percent="1" rank="25"/>
    <cfRule type="top10" dxfId="1256" priority="8" percent="1" rank="50"/>
  </conditionalFormatting>
  <conditionalFormatting sqref="R25:R44">
    <cfRule type="containsBlanks" priority="3" stopIfTrue="1">
      <formula>LEN(TRIM(R25))=0</formula>
    </cfRule>
    <cfRule type="top10" dxfId="1255" priority="4" stopIfTrue="1" percent="1" rank="25"/>
    <cfRule type="top10" dxfId="1254" priority="5" percent="1" rank="50"/>
  </conditionalFormatting>
  <conditionalFormatting sqref="P5:P15">
    <cfRule type="containsBlanks" priority="1" stopIfTrue="1">
      <formula>LEN(TRIM(P5))=0</formula>
    </cfRule>
    <cfRule type="cellIs" dxfId="1253" priority="2" stopIfTrue="1" operator="greaterThan">
      <formula>0</formula>
    </cfRule>
  </conditionalFormatting>
  <pageMargins left="0.5" right="0.5" top="0.5" bottom="0.5" header="0.3" footer="0.3"/>
  <pageSetup scale="89" fitToWidth="0" fitToHeight="0" orientation="landscape" horizontalDpi="4294967293" verticalDpi="1200" r:id="rId1"/>
  <rowBreaks count="3" manualBreakCount="3">
    <brk id="20" max="17" man="1"/>
    <brk id="49" max="17" man="1"/>
    <brk id="87"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3E04-D05D-4349-9F6C-DFC430C740FF}">
  <sheetPr codeName="Sheet9"/>
  <dimension ref="A1:AF144"/>
  <sheetViews>
    <sheetView topLeftCell="B1" zoomScaleNormal="100" workbookViewId="0">
      <selection activeCell="AC20" sqref="AC20"/>
    </sheetView>
  </sheetViews>
  <sheetFormatPr defaultColWidth="9.109375" defaultRowHeight="13.2"/>
  <cols>
    <col min="1" max="1" width="0" style="163" hidden="1" customWidth="1"/>
    <col min="2" max="2" width="15.77734375" style="37" customWidth="1"/>
    <col min="3" max="3" width="15.77734375" style="6" customWidth="1"/>
    <col min="4" max="4" width="9.21875" style="22" customWidth="1"/>
    <col min="5" max="5" width="5.77734375" style="312" customWidth="1"/>
    <col min="6" max="6" width="5.77734375" style="31" customWidth="1"/>
    <col min="7" max="7" width="5.77734375" style="312" customWidth="1"/>
    <col min="8" max="8" width="5.77734375" style="31" customWidth="1"/>
    <col min="9" max="9" width="5.77734375" style="307" customWidth="1"/>
    <col min="10" max="10" width="5.77734375" style="5" customWidth="1"/>
    <col min="11" max="11" width="5.77734375" style="307" customWidth="1"/>
    <col min="12" max="12" width="5.77734375" style="5" customWidth="1"/>
    <col min="13" max="17" width="8.77734375" style="5" customWidth="1"/>
    <col min="18" max="18" width="8.77734375" style="24" customWidth="1"/>
    <col min="19" max="19" width="5.77734375" style="163" customWidth="1"/>
    <col min="20" max="16384" width="9.109375" style="163"/>
  </cols>
  <sheetData>
    <row r="1" spans="1:18" ht="30" customHeight="1" thickBot="1">
      <c r="B1" s="493" t="s">
        <v>573</v>
      </c>
      <c r="C1" s="493"/>
      <c r="D1" s="493"/>
      <c r="E1" s="493"/>
      <c r="F1" s="493"/>
      <c r="G1" s="493"/>
      <c r="H1" s="493"/>
      <c r="I1" s="493"/>
      <c r="J1" s="493"/>
      <c r="K1" s="493"/>
      <c r="L1" s="493"/>
      <c r="M1" s="493"/>
      <c r="N1" s="493"/>
      <c r="O1" s="493"/>
      <c r="P1" s="493"/>
      <c r="Q1" s="493"/>
      <c r="R1" s="493"/>
    </row>
    <row r="2" spans="1:18" ht="28.2" customHeight="1">
      <c r="B2" s="1" t="s">
        <v>0</v>
      </c>
      <c r="C2" s="160" t="s">
        <v>505</v>
      </c>
      <c r="D2" s="160" t="s">
        <v>21</v>
      </c>
      <c r="E2" s="477" t="s">
        <v>595</v>
      </c>
      <c r="F2" s="478"/>
      <c r="G2" s="478"/>
      <c r="H2" s="478"/>
      <c r="I2" s="477" t="s">
        <v>594</v>
      </c>
      <c r="J2" s="478"/>
      <c r="K2" s="478"/>
      <c r="L2" s="478"/>
      <c r="M2" s="477" t="s">
        <v>590</v>
      </c>
      <c r="N2" s="478"/>
      <c r="O2" s="478"/>
      <c r="P2" s="477" t="s">
        <v>591</v>
      </c>
      <c r="Q2" s="478"/>
      <c r="R2" s="478"/>
    </row>
    <row r="3" spans="1:18" ht="20.100000000000001" customHeight="1" thickBot="1">
      <c r="B3" s="2"/>
      <c r="C3" s="161"/>
      <c r="D3" s="161"/>
      <c r="E3" s="480" t="s">
        <v>269</v>
      </c>
      <c r="F3" s="481"/>
      <c r="G3" s="482" t="s">
        <v>81</v>
      </c>
      <c r="H3" s="481"/>
      <c r="I3" s="483" t="s">
        <v>85</v>
      </c>
      <c r="J3" s="481"/>
      <c r="K3" s="481" t="s">
        <v>81</v>
      </c>
      <c r="L3" s="481"/>
      <c r="M3" s="330" t="s">
        <v>525</v>
      </c>
      <c r="N3" s="328" t="s">
        <v>526</v>
      </c>
      <c r="O3" s="328" t="s">
        <v>527</v>
      </c>
      <c r="P3" s="330" t="s">
        <v>525</v>
      </c>
      <c r="Q3" s="328" t="s">
        <v>526</v>
      </c>
      <c r="R3" s="328" t="s">
        <v>527</v>
      </c>
    </row>
    <row r="4" spans="1:18" s="181" customFormat="1">
      <c r="B4" s="387" t="s">
        <v>447</v>
      </c>
      <c r="C4" s="402"/>
      <c r="D4" s="402"/>
      <c r="E4" s="266"/>
      <c r="F4" s="192"/>
      <c r="G4" s="266"/>
      <c r="H4" s="192"/>
      <c r="I4" s="267"/>
      <c r="J4" s="193"/>
      <c r="K4" s="267"/>
      <c r="L4" s="193"/>
      <c r="M4" s="243"/>
      <c r="N4" s="243"/>
      <c r="O4" s="243"/>
      <c r="P4" s="243"/>
      <c r="Q4" s="243"/>
      <c r="R4" s="243"/>
    </row>
    <row r="5" spans="1:18">
      <c r="A5" s="3" t="s">
        <v>322</v>
      </c>
      <c r="B5" s="339" t="str">
        <f t="shared" ref="B5:B15" si="0">VLOOKUP(A5,VL_CCVT,4,FALSE)</f>
        <v>Impact</v>
      </c>
      <c r="C5" s="164" t="str">
        <f t="shared" ref="C5:C15" si="1">VLOOKUP(A5,VL_CCVT,3,FALSE)</f>
        <v>Collards</v>
      </c>
      <c r="D5" s="165" t="str">
        <f t="shared" ref="D5:D15" si="2">VLOOKUP(A5,VL_CCVT,2,FALSE)</f>
        <v>Brassica</v>
      </c>
      <c r="E5" s="258">
        <v>0.1741</v>
      </c>
      <c r="F5" s="169" t="s">
        <v>408</v>
      </c>
      <c r="G5" s="258">
        <v>0.55315200317465629</v>
      </c>
      <c r="H5" s="169" t="s">
        <v>375</v>
      </c>
      <c r="I5" s="258">
        <v>2.1498666666666613</v>
      </c>
      <c r="J5" s="169" t="s">
        <v>129</v>
      </c>
      <c r="K5" s="258">
        <v>2.0864000000000011</v>
      </c>
      <c r="L5" s="169" t="s">
        <v>113</v>
      </c>
      <c r="M5" s="313">
        <v>0</v>
      </c>
      <c r="N5" s="313">
        <v>1</v>
      </c>
      <c r="O5" s="313">
        <v>3</v>
      </c>
      <c r="P5" s="313">
        <v>1</v>
      </c>
      <c r="Q5" s="313">
        <v>2</v>
      </c>
      <c r="R5" s="313">
        <v>12</v>
      </c>
    </row>
    <row r="6" spans="1:18">
      <c r="A6" s="3" t="s">
        <v>323</v>
      </c>
      <c r="B6" s="340" t="str">
        <f t="shared" si="0"/>
        <v>Extender</v>
      </c>
      <c r="C6" s="28" t="str">
        <f t="shared" si="1"/>
        <v>Hyb. Brassica</v>
      </c>
      <c r="D6" s="29" t="str">
        <f t="shared" si="2"/>
        <v>Brassica</v>
      </c>
      <c r="E6" s="259">
        <v>0.52239999999999998</v>
      </c>
      <c r="F6" s="167" t="s">
        <v>363</v>
      </c>
      <c r="G6" s="259">
        <v>0.98338133897716618</v>
      </c>
      <c r="H6" s="167" t="s">
        <v>363</v>
      </c>
      <c r="I6" s="259">
        <v>2.0501333333333283</v>
      </c>
      <c r="J6" s="167" t="s">
        <v>115</v>
      </c>
      <c r="K6" s="259">
        <v>1.740800000000001</v>
      </c>
      <c r="L6" s="167" t="s">
        <v>354</v>
      </c>
      <c r="M6" s="314">
        <v>1</v>
      </c>
      <c r="N6" s="314">
        <v>1</v>
      </c>
      <c r="O6" s="314">
        <v>8</v>
      </c>
      <c r="P6" s="314">
        <v>0</v>
      </c>
      <c r="Q6" s="314">
        <v>1</v>
      </c>
      <c r="R6" s="314">
        <v>10</v>
      </c>
    </row>
    <row r="7" spans="1:18">
      <c r="A7" s="3" t="s">
        <v>318</v>
      </c>
      <c r="B7" s="339" t="str">
        <f t="shared" si="0"/>
        <v>Viva</v>
      </c>
      <c r="C7" s="164" t="str">
        <f t="shared" si="1"/>
        <v>Hyb. Brassica</v>
      </c>
      <c r="D7" s="165" t="str">
        <f t="shared" si="2"/>
        <v>Brassica</v>
      </c>
      <c r="E7" s="258">
        <v>0.45069999999999999</v>
      </c>
      <c r="F7" s="169" t="s">
        <v>199</v>
      </c>
      <c r="G7" s="258">
        <v>0.80924089353329309</v>
      </c>
      <c r="H7" s="169" t="s">
        <v>146</v>
      </c>
      <c r="I7" s="258">
        <v>1.7962666666666618</v>
      </c>
      <c r="J7" s="169" t="s">
        <v>235</v>
      </c>
      <c r="K7" s="258">
        <v>1.5029333333333348</v>
      </c>
      <c r="L7" s="169" t="s">
        <v>130</v>
      </c>
      <c r="M7" s="313">
        <v>0</v>
      </c>
      <c r="N7" s="313">
        <v>1</v>
      </c>
      <c r="O7" s="313">
        <v>5</v>
      </c>
      <c r="P7" s="313">
        <v>0</v>
      </c>
      <c r="Q7" s="313">
        <v>1</v>
      </c>
      <c r="R7" s="313">
        <v>6</v>
      </c>
    </row>
    <row r="8" spans="1:18">
      <c r="A8" s="3" t="s">
        <v>326</v>
      </c>
      <c r="B8" s="340" t="str">
        <f t="shared" si="0"/>
        <v>Vivant</v>
      </c>
      <c r="C8" s="28" t="str">
        <f t="shared" si="1"/>
        <v>Hyb. Brassica</v>
      </c>
      <c r="D8" s="29" t="str">
        <f t="shared" si="2"/>
        <v>Brassica</v>
      </c>
      <c r="E8" s="259">
        <v>0.25609999999999999</v>
      </c>
      <c r="F8" s="167" t="s">
        <v>413</v>
      </c>
      <c r="G8" s="259">
        <v>0.46096000264554676</v>
      </c>
      <c r="H8" s="167" t="s">
        <v>353</v>
      </c>
      <c r="I8" s="259">
        <v>1.9290666666666616</v>
      </c>
      <c r="J8" s="167" t="s">
        <v>235</v>
      </c>
      <c r="K8" s="259">
        <v>2.1082666666666676</v>
      </c>
      <c r="L8" s="167" t="s">
        <v>154</v>
      </c>
      <c r="M8" s="314">
        <v>0</v>
      </c>
      <c r="N8" s="314">
        <v>1</v>
      </c>
      <c r="O8" s="314">
        <v>4</v>
      </c>
      <c r="P8" s="314">
        <v>0</v>
      </c>
      <c r="Q8" s="314">
        <v>1</v>
      </c>
      <c r="R8" s="314">
        <v>8</v>
      </c>
    </row>
    <row r="9" spans="1:18">
      <c r="A9" s="3" t="s">
        <v>310</v>
      </c>
      <c r="B9" s="339" t="str">
        <f t="shared" si="0"/>
        <v>Aerifi</v>
      </c>
      <c r="C9" s="164" t="str">
        <f t="shared" si="1"/>
        <v>Radish</v>
      </c>
      <c r="D9" s="165" t="str">
        <f t="shared" si="2"/>
        <v>Brassica</v>
      </c>
      <c r="E9" s="258">
        <v>0.72729999999999995</v>
      </c>
      <c r="F9" s="169" t="s">
        <v>107</v>
      </c>
      <c r="G9" s="258">
        <v>1.6594560095239677</v>
      </c>
      <c r="H9" s="169" t="s">
        <v>177</v>
      </c>
      <c r="I9" s="258">
        <v>2.1743999999999946</v>
      </c>
      <c r="J9" s="169" t="s">
        <v>395</v>
      </c>
      <c r="K9" s="258">
        <v>1.6256000000000015</v>
      </c>
      <c r="L9" s="169" t="s">
        <v>204</v>
      </c>
      <c r="M9" s="313">
        <v>1</v>
      </c>
      <c r="N9" s="313">
        <v>2</v>
      </c>
      <c r="O9" s="313">
        <v>11</v>
      </c>
      <c r="P9" s="313">
        <v>1</v>
      </c>
      <c r="Q9" s="313">
        <v>1</v>
      </c>
      <c r="R9" s="313">
        <v>17</v>
      </c>
    </row>
    <row r="10" spans="1:18">
      <c r="A10" s="3" t="s">
        <v>313</v>
      </c>
      <c r="B10" s="340" t="str">
        <f t="shared" si="0"/>
        <v>Digger</v>
      </c>
      <c r="C10" s="28" t="str">
        <f t="shared" si="1"/>
        <v>Radish</v>
      </c>
      <c r="D10" s="29" t="str">
        <f t="shared" si="2"/>
        <v>Brassica</v>
      </c>
      <c r="E10" s="259">
        <v>0.53269999999999995</v>
      </c>
      <c r="F10" s="167" t="s">
        <v>365</v>
      </c>
      <c r="G10" s="259">
        <v>1.3214186742505669</v>
      </c>
      <c r="H10" s="167" t="s">
        <v>234</v>
      </c>
      <c r="I10" s="259">
        <v>2.1498666666666613</v>
      </c>
      <c r="J10" s="167" t="s">
        <v>129</v>
      </c>
      <c r="K10" s="259">
        <v>1.648533333333335</v>
      </c>
      <c r="L10" s="167" t="s">
        <v>204</v>
      </c>
      <c r="M10" s="314">
        <v>1</v>
      </c>
      <c r="N10" s="314">
        <v>1</v>
      </c>
      <c r="O10" s="314">
        <v>8</v>
      </c>
      <c r="P10" s="314">
        <v>0</v>
      </c>
      <c r="Q10" s="314">
        <v>1</v>
      </c>
      <c r="R10" s="314">
        <v>13</v>
      </c>
    </row>
    <row r="11" spans="1:18">
      <c r="A11" s="3" t="s">
        <v>317</v>
      </c>
      <c r="B11" s="339" t="str">
        <f t="shared" si="0"/>
        <v>Driller</v>
      </c>
      <c r="C11" s="164" t="str">
        <f t="shared" si="1"/>
        <v>Radish</v>
      </c>
      <c r="D11" s="165" t="str">
        <f t="shared" si="2"/>
        <v>Brassica</v>
      </c>
      <c r="E11" s="258">
        <v>0.53269999999999995</v>
      </c>
      <c r="F11" s="169" t="s">
        <v>365</v>
      </c>
      <c r="G11" s="258">
        <v>0.92192000529109319</v>
      </c>
      <c r="H11" s="169" t="s">
        <v>372</v>
      </c>
      <c r="I11" s="258">
        <v>2.2047999999999948</v>
      </c>
      <c r="J11" s="169" t="s">
        <v>209</v>
      </c>
      <c r="K11" s="258">
        <v>1.772800000000001</v>
      </c>
      <c r="L11" s="169" t="s">
        <v>354</v>
      </c>
      <c r="M11" s="313">
        <v>1</v>
      </c>
      <c r="N11" s="313">
        <v>2</v>
      </c>
      <c r="O11" s="313">
        <v>8</v>
      </c>
      <c r="P11" s="313">
        <v>1</v>
      </c>
      <c r="Q11" s="313">
        <v>1</v>
      </c>
      <c r="R11" s="313">
        <v>12</v>
      </c>
    </row>
    <row r="12" spans="1:18">
      <c r="A12" s="3" t="s">
        <v>305</v>
      </c>
      <c r="B12" s="340" t="str">
        <f t="shared" si="0"/>
        <v>SERALPHA</v>
      </c>
      <c r="C12" s="28" t="str">
        <f t="shared" si="1"/>
        <v>Radish</v>
      </c>
      <c r="D12" s="29" t="str">
        <f t="shared" si="2"/>
        <v>Brassica</v>
      </c>
      <c r="E12" s="259">
        <v>0.5736</v>
      </c>
      <c r="F12" s="167" t="s">
        <v>346</v>
      </c>
      <c r="G12" s="259">
        <v>1.1984960068784209</v>
      </c>
      <c r="H12" s="167" t="s">
        <v>234</v>
      </c>
      <c r="I12" s="259">
        <v>2.252266666666662</v>
      </c>
      <c r="J12" s="167" t="s">
        <v>536</v>
      </c>
      <c r="K12" s="259">
        <v>1.5440000000000007</v>
      </c>
      <c r="L12" s="167" t="s">
        <v>366</v>
      </c>
      <c r="M12" s="314">
        <v>1</v>
      </c>
      <c r="N12" s="314">
        <v>2</v>
      </c>
      <c r="O12" s="314">
        <v>9</v>
      </c>
      <c r="P12" s="314">
        <v>0</v>
      </c>
      <c r="Q12" s="314">
        <v>1</v>
      </c>
      <c r="R12" s="314">
        <v>11</v>
      </c>
    </row>
    <row r="13" spans="1:18">
      <c r="A13" s="3" t="s">
        <v>306</v>
      </c>
      <c r="B13" s="339" t="str">
        <f t="shared" si="0"/>
        <v>SERWF19</v>
      </c>
      <c r="C13" s="164" t="str">
        <f t="shared" si="1"/>
        <v>Radish</v>
      </c>
      <c r="D13" s="165" t="str">
        <f t="shared" si="2"/>
        <v>Brassica</v>
      </c>
      <c r="E13" s="258">
        <v>0.73750000000000004</v>
      </c>
      <c r="F13" s="169" t="s">
        <v>336</v>
      </c>
      <c r="G13" s="258">
        <v>1.6696995651383131</v>
      </c>
      <c r="H13" s="169" t="s">
        <v>178</v>
      </c>
      <c r="I13" s="258">
        <v>2.4155184085247532</v>
      </c>
      <c r="J13" s="169" t="s">
        <v>215</v>
      </c>
      <c r="K13" s="258">
        <v>1.418524777294903</v>
      </c>
      <c r="L13" s="169" t="s">
        <v>245</v>
      </c>
      <c r="M13" s="313">
        <v>1</v>
      </c>
      <c r="N13" s="313">
        <v>2</v>
      </c>
      <c r="O13" s="313">
        <v>13</v>
      </c>
      <c r="P13" s="313">
        <v>0</v>
      </c>
      <c r="Q13" s="313">
        <v>1</v>
      </c>
      <c r="R13" s="313">
        <v>12</v>
      </c>
    </row>
    <row r="14" spans="1:18">
      <c r="A14" s="3" t="s">
        <v>314</v>
      </c>
      <c r="B14" s="340" t="str">
        <f t="shared" si="0"/>
        <v>Smart</v>
      </c>
      <c r="C14" s="28" t="str">
        <f t="shared" si="1"/>
        <v>Radish</v>
      </c>
      <c r="D14" s="29" t="str">
        <f t="shared" si="2"/>
        <v>Brassica</v>
      </c>
      <c r="E14" s="259">
        <v>0.43020000000000003</v>
      </c>
      <c r="F14" s="167" t="s">
        <v>199</v>
      </c>
      <c r="G14" s="259">
        <v>1.2394702293358029</v>
      </c>
      <c r="H14" s="167" t="s">
        <v>234</v>
      </c>
      <c r="I14" s="259">
        <v>2.1866666666666621</v>
      </c>
      <c r="J14" s="167" t="s">
        <v>395</v>
      </c>
      <c r="K14" s="259">
        <v>1.3685333333333345</v>
      </c>
      <c r="L14" s="167" t="s">
        <v>159</v>
      </c>
      <c r="M14" s="314">
        <v>1</v>
      </c>
      <c r="N14" s="314">
        <v>1</v>
      </c>
      <c r="O14" s="314">
        <v>7</v>
      </c>
      <c r="P14" s="314">
        <v>0</v>
      </c>
      <c r="Q14" s="314">
        <v>1</v>
      </c>
      <c r="R14" s="314">
        <v>8</v>
      </c>
    </row>
    <row r="15" spans="1:18">
      <c r="A15" s="3" t="s">
        <v>319</v>
      </c>
      <c r="B15" s="339" t="str">
        <f t="shared" si="0"/>
        <v>Jackpot </v>
      </c>
      <c r="C15" s="164" t="str">
        <f t="shared" si="1"/>
        <v>Turnip</v>
      </c>
      <c r="D15" s="165" t="str">
        <f t="shared" si="2"/>
        <v>Brassica</v>
      </c>
      <c r="E15" s="258">
        <v>0.2356</v>
      </c>
      <c r="F15" s="169" t="s">
        <v>413</v>
      </c>
      <c r="G15" s="258">
        <v>0.82972800476198383</v>
      </c>
      <c r="H15" s="169" t="s">
        <v>146</v>
      </c>
      <c r="I15" s="258">
        <v>2.1007999999999951</v>
      </c>
      <c r="J15" s="169" t="s">
        <v>206</v>
      </c>
      <c r="K15" s="258">
        <v>1.5057247772949036</v>
      </c>
      <c r="L15" s="169" t="s">
        <v>135</v>
      </c>
      <c r="M15" s="313">
        <v>0</v>
      </c>
      <c r="N15" s="313">
        <v>1</v>
      </c>
      <c r="O15" s="313">
        <v>4</v>
      </c>
      <c r="P15" s="313">
        <v>0</v>
      </c>
      <c r="Q15" s="313">
        <v>1</v>
      </c>
      <c r="R15" s="313">
        <v>7</v>
      </c>
    </row>
    <row r="16" spans="1:18" s="181" customFormat="1">
      <c r="B16" s="388" t="s">
        <v>1</v>
      </c>
      <c r="C16" s="403"/>
      <c r="D16" s="417"/>
      <c r="E16" s="270">
        <f>AVERAGE(E5:E15)</f>
        <v>0.47026363636363633</v>
      </c>
      <c r="F16" s="173"/>
      <c r="G16" s="270">
        <f>AVERAGE(G5:G15)</f>
        <v>1.0588111575918919</v>
      </c>
      <c r="H16" s="173"/>
      <c r="I16" s="270">
        <f>AVERAGE(I5:I15)</f>
        <v>2.128150158350731</v>
      </c>
      <c r="J16" s="175"/>
      <c r="K16" s="270">
        <f>AVERAGE(K5:K15)</f>
        <v>1.665646929205135</v>
      </c>
      <c r="L16" s="175"/>
      <c r="M16" s="315">
        <f t="shared" ref="M16:R16" si="3">AVERAGE(M5:M15)</f>
        <v>0.63636363636363635</v>
      </c>
      <c r="N16" s="315">
        <f t="shared" si="3"/>
        <v>1.3636363636363635</v>
      </c>
      <c r="O16" s="315">
        <f t="shared" si="3"/>
        <v>7.2727272727272725</v>
      </c>
      <c r="P16" s="315">
        <f t="shared" si="3"/>
        <v>0.27272727272727271</v>
      </c>
      <c r="Q16" s="315">
        <f t="shared" si="3"/>
        <v>1.0909090909090908</v>
      </c>
      <c r="R16" s="315">
        <f t="shared" si="3"/>
        <v>10.545454545454545</v>
      </c>
    </row>
    <row r="17" spans="1:32" s="181" customFormat="1">
      <c r="B17" s="389" t="s">
        <v>429</v>
      </c>
      <c r="C17" s="404"/>
      <c r="D17" s="418"/>
      <c r="E17" s="272">
        <f>MIN(E5:E15)</f>
        <v>0.1741</v>
      </c>
      <c r="F17" s="179"/>
      <c r="G17" s="272">
        <f>MIN(G5:G15)</f>
        <v>0.46096000264554676</v>
      </c>
      <c r="H17" s="179"/>
      <c r="I17" s="272">
        <f>MIN(I5:I15)</f>
        <v>1.7962666666666618</v>
      </c>
      <c r="J17" s="180"/>
      <c r="K17" s="272">
        <f>MIN(K5:K15)</f>
        <v>1.3685333333333345</v>
      </c>
      <c r="L17" s="180"/>
      <c r="M17" s="316">
        <f t="shared" ref="M17:R17" si="4">MIN(M5:M15)</f>
        <v>0</v>
      </c>
      <c r="N17" s="316">
        <f t="shared" si="4"/>
        <v>1</v>
      </c>
      <c r="O17" s="316">
        <f t="shared" si="4"/>
        <v>3</v>
      </c>
      <c r="P17" s="316">
        <f t="shared" si="4"/>
        <v>0</v>
      </c>
      <c r="Q17" s="316">
        <f t="shared" si="4"/>
        <v>1</v>
      </c>
      <c r="R17" s="316">
        <f t="shared" si="4"/>
        <v>6</v>
      </c>
    </row>
    <row r="18" spans="1:32" s="181" customFormat="1">
      <c r="B18" s="389" t="s">
        <v>430</v>
      </c>
      <c r="C18" s="404"/>
      <c r="D18" s="418"/>
      <c r="E18" s="272">
        <f>MAX(E5:E15)</f>
        <v>0.73750000000000004</v>
      </c>
      <c r="F18" s="179"/>
      <c r="G18" s="272">
        <f>MAX(G5:G15)</f>
        <v>1.6696995651383131</v>
      </c>
      <c r="H18" s="179"/>
      <c r="I18" s="272">
        <f>MAX(I5:I15)</f>
        <v>2.4155184085247532</v>
      </c>
      <c r="J18" s="180"/>
      <c r="K18" s="272">
        <f>MAX(K5:K15)</f>
        <v>2.1082666666666676</v>
      </c>
      <c r="L18" s="180"/>
      <c r="M18" s="316">
        <f t="shared" ref="M18:R18" si="5">MAX(M5:M15)</f>
        <v>1</v>
      </c>
      <c r="N18" s="316">
        <f t="shared" si="5"/>
        <v>2</v>
      </c>
      <c r="O18" s="316">
        <f t="shared" si="5"/>
        <v>13</v>
      </c>
      <c r="P18" s="316">
        <f t="shared" si="5"/>
        <v>1</v>
      </c>
      <c r="Q18" s="316">
        <f t="shared" si="5"/>
        <v>2</v>
      </c>
      <c r="R18" s="316">
        <f t="shared" si="5"/>
        <v>17</v>
      </c>
    </row>
    <row r="19" spans="1:32" s="181" customFormat="1" ht="13.8" thickBot="1">
      <c r="B19" s="390" t="s">
        <v>431</v>
      </c>
      <c r="C19" s="405"/>
      <c r="D19" s="419"/>
      <c r="E19" s="274">
        <f>E18-E17</f>
        <v>0.56340000000000001</v>
      </c>
      <c r="F19" s="184"/>
      <c r="G19" s="274">
        <f>G18-G17</f>
        <v>1.2087395624927664</v>
      </c>
      <c r="H19" s="184"/>
      <c r="I19" s="274">
        <f>I18-I17</f>
        <v>0.6192517418580914</v>
      </c>
      <c r="J19" s="186"/>
      <c r="K19" s="274">
        <f>K18-K17</f>
        <v>0.73973333333333313</v>
      </c>
      <c r="L19" s="186"/>
      <c r="M19" s="317">
        <f t="shared" ref="M19:R19" si="6">M18-M17</f>
        <v>1</v>
      </c>
      <c r="N19" s="317">
        <f t="shared" si="6"/>
        <v>1</v>
      </c>
      <c r="O19" s="317">
        <f t="shared" si="6"/>
        <v>10</v>
      </c>
      <c r="P19" s="317">
        <f t="shared" si="6"/>
        <v>1</v>
      </c>
      <c r="Q19" s="317">
        <f t="shared" si="6"/>
        <v>1</v>
      </c>
      <c r="R19" s="317">
        <f t="shared" si="6"/>
        <v>11</v>
      </c>
    </row>
    <row r="20" spans="1:32" s="248" customFormat="1" ht="64.2" customHeight="1">
      <c r="B20" s="486" t="s">
        <v>555</v>
      </c>
      <c r="C20" s="486"/>
      <c r="D20" s="486"/>
      <c r="E20" s="486"/>
      <c r="F20" s="486"/>
      <c r="G20" s="486"/>
      <c r="H20" s="486"/>
      <c r="I20" s="486"/>
      <c r="J20" s="486"/>
      <c r="K20" s="486"/>
      <c r="L20" s="486"/>
      <c r="M20" s="486"/>
      <c r="N20" s="486"/>
      <c r="O20" s="486"/>
      <c r="P20" s="486"/>
      <c r="Q20" s="486"/>
      <c r="R20" s="486"/>
      <c r="S20" s="276"/>
      <c r="T20" s="276"/>
      <c r="AF20" s="248" t="s">
        <v>3</v>
      </c>
    </row>
    <row r="21" spans="1:32" s="166" customFormat="1" ht="30" customHeight="1" thickBot="1">
      <c r="B21" s="493" t="s">
        <v>574</v>
      </c>
      <c r="C21" s="493"/>
      <c r="D21" s="493"/>
      <c r="E21" s="493"/>
      <c r="F21" s="493"/>
      <c r="G21" s="493"/>
      <c r="H21" s="493"/>
      <c r="I21" s="493"/>
      <c r="J21" s="493"/>
      <c r="K21" s="493"/>
      <c r="L21" s="493"/>
      <c r="M21" s="493"/>
      <c r="N21" s="493"/>
      <c r="O21" s="493"/>
      <c r="P21" s="493"/>
      <c r="Q21" s="493"/>
      <c r="R21" s="493"/>
    </row>
    <row r="22" spans="1:32" ht="28.2" customHeight="1">
      <c r="B22" s="1" t="s">
        <v>0</v>
      </c>
      <c r="C22" s="160" t="s">
        <v>505</v>
      </c>
      <c r="D22" s="160" t="s">
        <v>21</v>
      </c>
      <c r="E22" s="477" t="s">
        <v>595</v>
      </c>
      <c r="F22" s="478"/>
      <c r="G22" s="478"/>
      <c r="H22" s="478"/>
      <c r="I22" s="477" t="s">
        <v>594</v>
      </c>
      <c r="J22" s="478"/>
      <c r="K22" s="478"/>
      <c r="L22" s="478"/>
      <c r="M22" s="477" t="s">
        <v>590</v>
      </c>
      <c r="N22" s="478"/>
      <c r="O22" s="478"/>
      <c r="P22" s="477" t="s">
        <v>591</v>
      </c>
      <c r="Q22" s="478"/>
      <c r="R22" s="478"/>
    </row>
    <row r="23" spans="1:32" ht="19.8" customHeight="1" thickBot="1">
      <c r="B23" s="2"/>
      <c r="C23" s="161"/>
      <c r="D23" s="161"/>
      <c r="E23" s="480" t="s">
        <v>269</v>
      </c>
      <c r="F23" s="481"/>
      <c r="G23" s="482" t="s">
        <v>81</v>
      </c>
      <c r="H23" s="481"/>
      <c r="I23" s="483" t="s">
        <v>85</v>
      </c>
      <c r="J23" s="481"/>
      <c r="K23" s="481" t="s">
        <v>81</v>
      </c>
      <c r="L23" s="481"/>
      <c r="M23" s="330" t="s">
        <v>525</v>
      </c>
      <c r="N23" s="328" t="s">
        <v>526</v>
      </c>
      <c r="O23" s="328" t="s">
        <v>527</v>
      </c>
      <c r="P23" s="330" t="s">
        <v>525</v>
      </c>
      <c r="Q23" s="328" t="s">
        <v>526</v>
      </c>
      <c r="R23" s="328" t="s">
        <v>527</v>
      </c>
    </row>
    <row r="24" spans="1:32" s="181" customFormat="1">
      <c r="B24" s="391" t="s">
        <v>448</v>
      </c>
      <c r="C24" s="406"/>
      <c r="D24" s="406"/>
      <c r="E24" s="277"/>
      <c r="F24" s="189"/>
      <c r="G24" s="277"/>
      <c r="H24" s="189"/>
      <c r="I24" s="278"/>
      <c r="J24" s="190"/>
      <c r="K24" s="278"/>
      <c r="L24" s="190"/>
      <c r="M24" s="245"/>
      <c r="N24" s="245"/>
      <c r="O24" s="245"/>
      <c r="P24" s="245"/>
      <c r="Q24" s="245"/>
      <c r="R24" s="245"/>
    </row>
    <row r="25" spans="1:32">
      <c r="A25" s="3" t="s">
        <v>316</v>
      </c>
      <c r="B25" s="339" t="str">
        <f t="shared" ref="B25:B44" si="7">VLOOKUP(A25,VL_CCVT,4,FALSE)</f>
        <v>Centurion</v>
      </c>
      <c r="C25" s="164" t="str">
        <f t="shared" ref="C25:C44" si="8">VLOOKUP(A25,VL_CCVT,3,FALSE)</f>
        <v>Annual Ryegrass</v>
      </c>
      <c r="D25" s="165" t="str">
        <f t="shared" ref="D25:D44" si="9">VLOOKUP(A25,VL_CCVT,2,FALSE)</f>
        <v>Cereal</v>
      </c>
      <c r="E25" s="258">
        <v>0.39950000000000002</v>
      </c>
      <c r="F25" s="168" t="s">
        <v>369</v>
      </c>
      <c r="G25" s="258">
        <v>1.6389688982952761</v>
      </c>
      <c r="H25" s="168" t="s">
        <v>367</v>
      </c>
      <c r="I25" s="258">
        <v>1.5231999999999954</v>
      </c>
      <c r="J25" s="168" t="s">
        <v>145</v>
      </c>
      <c r="K25" s="258">
        <v>0.87253333333333449</v>
      </c>
      <c r="L25" s="168" t="s">
        <v>252</v>
      </c>
      <c r="M25" s="313">
        <v>0</v>
      </c>
      <c r="N25" s="313">
        <v>0</v>
      </c>
      <c r="O25" s="313">
        <v>3</v>
      </c>
      <c r="P25" s="313">
        <v>0</v>
      </c>
      <c r="Q25" s="313">
        <v>0</v>
      </c>
      <c r="R25" s="313">
        <v>2</v>
      </c>
    </row>
    <row r="26" spans="1:32">
      <c r="A26" s="3" t="s">
        <v>328</v>
      </c>
      <c r="B26" s="340" t="str">
        <f t="shared" si="7"/>
        <v>Lowboy</v>
      </c>
      <c r="C26" s="28" t="str">
        <f t="shared" si="8"/>
        <v>Annual Ryegrass</v>
      </c>
      <c r="D26" s="29" t="str">
        <f t="shared" si="9"/>
        <v>Cereal</v>
      </c>
      <c r="E26" s="259">
        <v>5.1220000000000002E-2</v>
      </c>
      <c r="F26" s="170" t="s">
        <v>252</v>
      </c>
      <c r="G26" s="259">
        <v>0.64534400370376521</v>
      </c>
      <c r="H26" s="170" t="s">
        <v>103</v>
      </c>
      <c r="I26" s="259">
        <v>2.1631999999999958</v>
      </c>
      <c r="J26" s="170" t="s">
        <v>395</v>
      </c>
      <c r="K26" s="259">
        <v>1.2613333333333343</v>
      </c>
      <c r="L26" s="170" t="s">
        <v>238</v>
      </c>
      <c r="M26" s="314">
        <v>0</v>
      </c>
      <c r="N26" s="314">
        <v>0</v>
      </c>
      <c r="O26" s="314">
        <v>1</v>
      </c>
      <c r="P26" s="314">
        <v>0</v>
      </c>
      <c r="Q26" s="314">
        <v>0</v>
      </c>
      <c r="R26" s="314">
        <v>4</v>
      </c>
    </row>
    <row r="27" spans="1:32">
      <c r="A27" s="3" t="s">
        <v>302</v>
      </c>
      <c r="B27" s="339">
        <f t="shared" si="7"/>
        <v>140760</v>
      </c>
      <c r="C27" s="164" t="str">
        <f t="shared" si="8"/>
        <v>Barley</v>
      </c>
      <c r="D27" s="165" t="str">
        <f t="shared" si="9"/>
        <v>Cereal</v>
      </c>
      <c r="E27" s="258">
        <v>0.40970000000000001</v>
      </c>
      <c r="F27" s="168" t="s">
        <v>199</v>
      </c>
      <c r="G27" s="258">
        <v>1.2292266737214566</v>
      </c>
      <c r="H27" s="168" t="s">
        <v>234</v>
      </c>
      <c r="I27" s="258">
        <v>1.476266666666662</v>
      </c>
      <c r="J27" s="168" t="s">
        <v>256</v>
      </c>
      <c r="K27" s="258">
        <v>0.82240000000000091</v>
      </c>
      <c r="L27" s="168" t="s">
        <v>252</v>
      </c>
      <c r="M27" s="313">
        <v>0</v>
      </c>
      <c r="N27" s="313">
        <v>0</v>
      </c>
      <c r="O27" s="313">
        <v>2</v>
      </c>
      <c r="P27" s="313">
        <v>0</v>
      </c>
      <c r="Q27" s="313">
        <v>0</v>
      </c>
      <c r="R27" s="313">
        <v>-2</v>
      </c>
    </row>
    <row r="28" spans="1:32">
      <c r="A28" s="3" t="s">
        <v>304</v>
      </c>
      <c r="B28" s="340">
        <f t="shared" si="7"/>
        <v>140789</v>
      </c>
      <c r="C28" s="28" t="str">
        <f t="shared" si="8"/>
        <v>Barley</v>
      </c>
      <c r="D28" s="29" t="str">
        <f t="shared" si="9"/>
        <v>Cereal</v>
      </c>
      <c r="E28" s="259">
        <v>0.26629999999999998</v>
      </c>
      <c r="F28" s="170" t="s">
        <v>411</v>
      </c>
      <c r="G28" s="259">
        <v>1.1677653400353838</v>
      </c>
      <c r="H28" s="170" t="s">
        <v>187</v>
      </c>
      <c r="I28" s="259">
        <v>1.7146666666666621</v>
      </c>
      <c r="J28" s="170" t="s">
        <v>95</v>
      </c>
      <c r="K28" s="259">
        <v>0.98826666666666751</v>
      </c>
      <c r="L28" s="170" t="s">
        <v>414</v>
      </c>
      <c r="M28" s="314">
        <v>0</v>
      </c>
      <c r="N28" s="314">
        <v>0</v>
      </c>
      <c r="O28" s="314">
        <v>2</v>
      </c>
      <c r="P28" s="314">
        <v>0</v>
      </c>
      <c r="Q28" s="314">
        <v>0</v>
      </c>
      <c r="R28" s="314">
        <v>1</v>
      </c>
    </row>
    <row r="29" spans="1:32">
      <c r="A29" s="3" t="s">
        <v>309</v>
      </c>
      <c r="B29" s="339">
        <f t="shared" si="7"/>
        <v>140797</v>
      </c>
      <c r="C29" s="164" t="str">
        <f t="shared" si="8"/>
        <v>Barley</v>
      </c>
      <c r="D29" s="165" t="str">
        <f t="shared" si="9"/>
        <v>Cereal</v>
      </c>
      <c r="E29" s="258">
        <v>0.32779999999999998</v>
      </c>
      <c r="F29" s="168" t="s">
        <v>396</v>
      </c>
      <c r="G29" s="258">
        <v>1.0448426726632389</v>
      </c>
      <c r="H29" s="168" t="s">
        <v>365</v>
      </c>
      <c r="I29" s="258">
        <v>1.6677333333333288</v>
      </c>
      <c r="J29" s="168" t="s">
        <v>95</v>
      </c>
      <c r="K29" s="258">
        <v>0.97493333333333387</v>
      </c>
      <c r="L29" s="168" t="s">
        <v>258</v>
      </c>
      <c r="M29" s="313">
        <v>0</v>
      </c>
      <c r="N29" s="313">
        <v>0</v>
      </c>
      <c r="O29" s="313">
        <v>3</v>
      </c>
      <c r="P29" s="313">
        <v>0</v>
      </c>
      <c r="Q29" s="313">
        <v>0</v>
      </c>
      <c r="R29" s="313">
        <v>-2</v>
      </c>
    </row>
    <row r="30" spans="1:32">
      <c r="A30" s="3" t="s">
        <v>307</v>
      </c>
      <c r="B30" s="340" t="str">
        <f t="shared" si="7"/>
        <v>SB255</v>
      </c>
      <c r="C30" s="28" t="str">
        <f t="shared" si="8"/>
        <v>Barley</v>
      </c>
      <c r="D30" s="29" t="str">
        <f t="shared" si="9"/>
        <v>Cereal</v>
      </c>
      <c r="E30" s="259">
        <v>0.39950000000000002</v>
      </c>
      <c r="F30" s="170" t="s">
        <v>369</v>
      </c>
      <c r="G30" s="259">
        <v>1.4853155640800941</v>
      </c>
      <c r="H30" s="170" t="s">
        <v>377</v>
      </c>
      <c r="I30" s="259">
        <v>1.6074666666666622</v>
      </c>
      <c r="J30" s="170" t="s">
        <v>113</v>
      </c>
      <c r="K30" s="259">
        <v>0.90133333333333399</v>
      </c>
      <c r="L30" s="170" t="s">
        <v>259</v>
      </c>
      <c r="M30" s="314">
        <v>0</v>
      </c>
      <c r="N30" s="314">
        <v>0</v>
      </c>
      <c r="O30" s="314">
        <v>3</v>
      </c>
      <c r="P30" s="314">
        <v>0</v>
      </c>
      <c r="Q30" s="314">
        <v>0</v>
      </c>
      <c r="R30" s="314">
        <v>0</v>
      </c>
    </row>
    <row r="31" spans="1:32">
      <c r="A31" s="3" t="s">
        <v>301</v>
      </c>
      <c r="B31" s="339" t="str">
        <f t="shared" si="7"/>
        <v>Secretariat</v>
      </c>
      <c r="C31" s="164" t="str">
        <f t="shared" si="8"/>
        <v>Barley</v>
      </c>
      <c r="D31" s="165" t="str">
        <f t="shared" si="9"/>
        <v>Cereal</v>
      </c>
      <c r="E31" s="258">
        <v>0.36880000000000002</v>
      </c>
      <c r="F31" s="168" t="s">
        <v>383</v>
      </c>
      <c r="G31" s="258">
        <v>1.3316622298649121</v>
      </c>
      <c r="H31" s="168" t="s">
        <v>234</v>
      </c>
      <c r="I31" s="258">
        <v>1.7471999999999952</v>
      </c>
      <c r="J31" s="168" t="s">
        <v>235</v>
      </c>
      <c r="K31" s="258">
        <v>0.94092477729490342</v>
      </c>
      <c r="L31" s="168" t="s">
        <v>414</v>
      </c>
      <c r="M31" s="313">
        <v>0</v>
      </c>
      <c r="N31" s="313">
        <v>0</v>
      </c>
      <c r="O31" s="313">
        <v>3</v>
      </c>
      <c r="P31" s="313">
        <v>0</v>
      </c>
      <c r="Q31" s="313">
        <v>0</v>
      </c>
      <c r="R31" s="313">
        <v>1</v>
      </c>
    </row>
    <row r="32" spans="1:32">
      <c r="A32" s="3" t="s">
        <v>271</v>
      </c>
      <c r="B32" s="340" t="str">
        <f t="shared" si="7"/>
        <v>Bates RS4</v>
      </c>
      <c r="C32" s="28" t="str">
        <f t="shared" si="8"/>
        <v>Cereal Rye</v>
      </c>
      <c r="D32" s="29" t="str">
        <f t="shared" si="9"/>
        <v>Cereal</v>
      </c>
      <c r="E32" s="259">
        <v>0.81950000000000001</v>
      </c>
      <c r="F32" s="170" t="s">
        <v>342</v>
      </c>
      <c r="G32" s="259">
        <v>1.7516480100530762</v>
      </c>
      <c r="H32" s="170" t="s">
        <v>175</v>
      </c>
      <c r="I32" s="259">
        <v>1.325866666666661</v>
      </c>
      <c r="J32" s="170" t="s">
        <v>261</v>
      </c>
      <c r="K32" s="259">
        <v>0.64960000000000018</v>
      </c>
      <c r="L32" s="170" t="s">
        <v>242</v>
      </c>
      <c r="M32" s="314">
        <v>0</v>
      </c>
      <c r="N32" s="314">
        <v>0</v>
      </c>
      <c r="O32" s="314">
        <v>2</v>
      </c>
      <c r="P32" s="314">
        <v>0</v>
      </c>
      <c r="Q32" s="314">
        <v>0</v>
      </c>
      <c r="R32" s="314">
        <v>-6</v>
      </c>
    </row>
    <row r="33" spans="1:21">
      <c r="A33" s="3" t="s">
        <v>280</v>
      </c>
      <c r="B33" s="339" t="str">
        <f t="shared" si="7"/>
        <v>Elbon (1)</v>
      </c>
      <c r="C33" s="164" t="str">
        <f t="shared" si="8"/>
        <v>Cereal Rye</v>
      </c>
      <c r="D33" s="165" t="str">
        <f t="shared" si="9"/>
        <v>Cereal</v>
      </c>
      <c r="E33" s="258">
        <v>0.66579999999999995</v>
      </c>
      <c r="F33" s="168" t="s">
        <v>341</v>
      </c>
      <c r="G33" s="258">
        <v>1.6594560095239677</v>
      </c>
      <c r="H33" s="168" t="s">
        <v>177</v>
      </c>
      <c r="I33" s="258">
        <v>1.5322666666666611</v>
      </c>
      <c r="J33" s="168" t="s">
        <v>139</v>
      </c>
      <c r="K33" s="258">
        <v>0.66986666666666639</v>
      </c>
      <c r="L33" s="168" t="s">
        <v>242</v>
      </c>
      <c r="M33" s="313">
        <v>0</v>
      </c>
      <c r="N33" s="313">
        <v>0</v>
      </c>
      <c r="O33" s="313">
        <v>3</v>
      </c>
      <c r="P33" s="313">
        <v>0</v>
      </c>
      <c r="Q33" s="313">
        <v>0</v>
      </c>
      <c r="R33" s="313">
        <v>-4</v>
      </c>
    </row>
    <row r="34" spans="1:21">
      <c r="A34" s="3" t="s">
        <v>295</v>
      </c>
      <c r="B34" s="340" t="str">
        <f t="shared" si="7"/>
        <v>Elbon (2)</v>
      </c>
      <c r="C34" s="28" t="str">
        <f t="shared" si="8"/>
        <v>Cereal Rye</v>
      </c>
      <c r="D34" s="29" t="str">
        <f t="shared" si="9"/>
        <v>Cereal</v>
      </c>
      <c r="E34" s="259">
        <v>0.40970000000000001</v>
      </c>
      <c r="F34" s="170" t="s">
        <v>199</v>
      </c>
      <c r="G34" s="259">
        <v>1.4443413416227127</v>
      </c>
      <c r="H34" s="170" t="s">
        <v>377</v>
      </c>
      <c r="I34" s="259">
        <v>1.8058666666666623</v>
      </c>
      <c r="J34" s="170" t="s">
        <v>235</v>
      </c>
      <c r="K34" s="259">
        <v>0.85440000000000071</v>
      </c>
      <c r="L34" s="170" t="s">
        <v>252</v>
      </c>
      <c r="M34" s="314">
        <v>0</v>
      </c>
      <c r="N34" s="314">
        <v>1</v>
      </c>
      <c r="O34" s="314">
        <v>3</v>
      </c>
      <c r="P34" s="314">
        <v>0</v>
      </c>
      <c r="Q34" s="314">
        <v>0</v>
      </c>
      <c r="R34" s="314">
        <v>-1</v>
      </c>
    </row>
    <row r="35" spans="1:21">
      <c r="A35" s="3" t="s">
        <v>287</v>
      </c>
      <c r="B35" s="339" t="str">
        <f t="shared" si="7"/>
        <v>Goku</v>
      </c>
      <c r="C35" s="164" t="str">
        <f t="shared" si="8"/>
        <v>Cereal Rye</v>
      </c>
      <c r="D35" s="165" t="str">
        <f t="shared" si="9"/>
        <v>Cereal</v>
      </c>
      <c r="E35" s="258">
        <v>0.50190000000000001</v>
      </c>
      <c r="F35" s="168" t="s">
        <v>351</v>
      </c>
      <c r="G35" s="258">
        <v>1.6389688982952764</v>
      </c>
      <c r="H35" s="168" t="s">
        <v>367</v>
      </c>
      <c r="I35" s="258">
        <v>1.5797333333333292</v>
      </c>
      <c r="J35" s="168" t="s">
        <v>98</v>
      </c>
      <c r="K35" s="258">
        <v>0.7850666666666668</v>
      </c>
      <c r="L35" s="168" t="s">
        <v>232</v>
      </c>
      <c r="M35" s="313">
        <v>0</v>
      </c>
      <c r="N35" s="313">
        <v>0</v>
      </c>
      <c r="O35" s="313">
        <v>2</v>
      </c>
      <c r="P35" s="313">
        <v>0</v>
      </c>
      <c r="Q35" s="313">
        <v>0</v>
      </c>
      <c r="R35" s="313">
        <v>-3</v>
      </c>
      <c r="U35" s="163" t="s">
        <v>3</v>
      </c>
    </row>
    <row r="36" spans="1:21">
      <c r="A36" s="3" t="s">
        <v>274</v>
      </c>
      <c r="B36" s="340" t="str">
        <f t="shared" si="7"/>
        <v>NF95319B</v>
      </c>
      <c r="C36" s="28" t="str">
        <f t="shared" si="8"/>
        <v>Cereal Rye</v>
      </c>
      <c r="D36" s="29" t="str">
        <f t="shared" si="9"/>
        <v>Cereal</v>
      </c>
      <c r="E36" s="259">
        <v>0.90139999999999998</v>
      </c>
      <c r="F36" s="170" t="s">
        <v>198</v>
      </c>
      <c r="G36" s="259">
        <v>1.9360320111112956</v>
      </c>
      <c r="H36" s="170" t="s">
        <v>198</v>
      </c>
      <c r="I36" s="259">
        <v>1.3311999999999939</v>
      </c>
      <c r="J36" s="170" t="s">
        <v>261</v>
      </c>
      <c r="K36" s="259">
        <v>0.6405333333333334</v>
      </c>
      <c r="L36" s="170" t="s">
        <v>242</v>
      </c>
      <c r="M36" s="314">
        <v>0</v>
      </c>
      <c r="N36" s="314">
        <v>0</v>
      </c>
      <c r="O36" s="314">
        <v>2</v>
      </c>
      <c r="P36" s="314">
        <v>0</v>
      </c>
      <c r="Q36" s="314">
        <v>0</v>
      </c>
      <c r="R36" s="314">
        <v>-6</v>
      </c>
    </row>
    <row r="37" spans="1:21">
      <c r="A37" s="3" t="s">
        <v>277</v>
      </c>
      <c r="B37" s="339" t="str">
        <f t="shared" si="7"/>
        <v>NF97325</v>
      </c>
      <c r="C37" s="164" t="str">
        <f t="shared" si="8"/>
        <v>Cereal Rye</v>
      </c>
      <c r="D37" s="165" t="str">
        <f t="shared" si="9"/>
        <v>Cereal</v>
      </c>
      <c r="E37" s="258">
        <v>0.80920000000000003</v>
      </c>
      <c r="F37" s="168" t="s">
        <v>349</v>
      </c>
      <c r="G37" s="258">
        <v>1.9565191223399869</v>
      </c>
      <c r="H37" s="168" t="s">
        <v>173</v>
      </c>
      <c r="I37" s="258">
        <v>1.4021333333333279</v>
      </c>
      <c r="J37" s="168" t="s">
        <v>261</v>
      </c>
      <c r="K37" s="258">
        <v>0.70666666666666611</v>
      </c>
      <c r="L37" s="168" t="s">
        <v>232</v>
      </c>
      <c r="M37" s="313">
        <v>0</v>
      </c>
      <c r="N37" s="313">
        <v>0</v>
      </c>
      <c r="O37" s="313">
        <v>2</v>
      </c>
      <c r="P37" s="313">
        <v>0</v>
      </c>
      <c r="Q37" s="313">
        <v>0</v>
      </c>
      <c r="R37" s="313">
        <v>-5</v>
      </c>
    </row>
    <row r="38" spans="1:21">
      <c r="A38" s="3" t="s">
        <v>283</v>
      </c>
      <c r="B38" s="340" t="str">
        <f t="shared" si="7"/>
        <v>NF99362</v>
      </c>
      <c r="C38" s="28" t="str">
        <f t="shared" si="8"/>
        <v>Cereal Rye</v>
      </c>
      <c r="D38" s="29" t="str">
        <f t="shared" si="9"/>
        <v>Cereal</v>
      </c>
      <c r="E38" s="259">
        <v>0.85019999999999996</v>
      </c>
      <c r="F38" s="170" t="s">
        <v>359</v>
      </c>
      <c r="G38" s="259">
        <v>1.8131093437391499</v>
      </c>
      <c r="H38" s="170" t="s">
        <v>342</v>
      </c>
      <c r="I38" s="259">
        <v>1.3354666666666613</v>
      </c>
      <c r="J38" s="170" t="s">
        <v>261</v>
      </c>
      <c r="K38" s="259">
        <v>0.66080000000000005</v>
      </c>
      <c r="L38" s="170" t="s">
        <v>242</v>
      </c>
      <c r="M38" s="314">
        <v>0</v>
      </c>
      <c r="N38" s="314">
        <v>0</v>
      </c>
      <c r="O38" s="314">
        <v>2</v>
      </c>
      <c r="P38" s="314">
        <v>0</v>
      </c>
      <c r="Q38" s="314">
        <v>0</v>
      </c>
      <c r="R38" s="314">
        <v>-4</v>
      </c>
    </row>
    <row r="39" spans="1:21">
      <c r="A39" s="3" t="s">
        <v>285</v>
      </c>
      <c r="B39" s="339" t="str">
        <f t="shared" si="7"/>
        <v>Wintergrazer 70</v>
      </c>
      <c r="C39" s="164" t="str">
        <f t="shared" si="8"/>
        <v>Cereal Rye</v>
      </c>
      <c r="D39" s="165" t="str">
        <f t="shared" si="9"/>
        <v>Cereal</v>
      </c>
      <c r="E39" s="258">
        <v>1.0755999999999999</v>
      </c>
      <c r="F39" s="168" t="s">
        <v>176</v>
      </c>
      <c r="G39" s="258">
        <v>2.0691982340977861</v>
      </c>
      <c r="H39" s="168" t="s">
        <v>168</v>
      </c>
      <c r="I39" s="258">
        <v>1.3498666666666614</v>
      </c>
      <c r="J39" s="168" t="s">
        <v>261</v>
      </c>
      <c r="K39" s="258">
        <v>0.66826666666666679</v>
      </c>
      <c r="L39" s="168" t="s">
        <v>242</v>
      </c>
      <c r="M39" s="313">
        <v>0</v>
      </c>
      <c r="N39" s="313">
        <v>0</v>
      </c>
      <c r="O39" s="313">
        <v>2</v>
      </c>
      <c r="P39" s="313">
        <v>0</v>
      </c>
      <c r="Q39" s="313">
        <v>0</v>
      </c>
      <c r="R39" s="313">
        <v>-5</v>
      </c>
    </row>
    <row r="40" spans="1:21">
      <c r="A40" s="3" t="s">
        <v>308</v>
      </c>
      <c r="B40" s="340" t="str">
        <f t="shared" si="7"/>
        <v>Yankee</v>
      </c>
      <c r="C40" s="28" t="str">
        <f t="shared" si="8"/>
        <v>Cereal Rye</v>
      </c>
      <c r="D40" s="29" t="str">
        <f t="shared" si="9"/>
        <v>Cereal</v>
      </c>
      <c r="E40" s="259">
        <v>0.1946</v>
      </c>
      <c r="F40" s="170" t="s">
        <v>244</v>
      </c>
      <c r="G40" s="259">
        <v>1.0653297838919298</v>
      </c>
      <c r="H40" s="170" t="s">
        <v>387</v>
      </c>
      <c r="I40" s="259">
        <v>2.1599999999999953</v>
      </c>
      <c r="J40" s="170" t="s">
        <v>395</v>
      </c>
      <c r="K40" s="259">
        <v>1.0058666666666676</v>
      </c>
      <c r="L40" s="170" t="s">
        <v>414</v>
      </c>
      <c r="M40" s="314">
        <v>0</v>
      </c>
      <c r="N40" s="314">
        <v>0</v>
      </c>
      <c r="O40" s="314">
        <v>3</v>
      </c>
      <c r="P40" s="314">
        <v>0</v>
      </c>
      <c r="Q40" s="314">
        <v>0</v>
      </c>
      <c r="R40" s="314">
        <v>0</v>
      </c>
    </row>
    <row r="41" spans="1:21">
      <c r="A41" s="3" t="s">
        <v>293</v>
      </c>
      <c r="B41" s="339" t="str">
        <f t="shared" si="7"/>
        <v>Bob</v>
      </c>
      <c r="C41" s="164" t="str">
        <f t="shared" si="8"/>
        <v xml:space="preserve">Oat </v>
      </c>
      <c r="D41" s="165" t="str">
        <f t="shared" si="9"/>
        <v>Cereal</v>
      </c>
      <c r="E41" s="258">
        <v>0.42</v>
      </c>
      <c r="F41" s="168" t="s">
        <v>199</v>
      </c>
      <c r="G41" s="258">
        <v>1.7106737875956948</v>
      </c>
      <c r="H41" s="168" t="s">
        <v>175</v>
      </c>
      <c r="I41" s="258">
        <v>1.4682666666666617</v>
      </c>
      <c r="J41" s="168" t="s">
        <v>256</v>
      </c>
      <c r="K41" s="258">
        <v>0.76053333333333373</v>
      </c>
      <c r="L41" s="168" t="s">
        <v>232</v>
      </c>
      <c r="M41" s="313">
        <v>0</v>
      </c>
      <c r="N41" s="313">
        <v>0</v>
      </c>
      <c r="O41" s="313">
        <v>3</v>
      </c>
      <c r="P41" s="313">
        <v>0</v>
      </c>
      <c r="Q41" s="313">
        <v>-1</v>
      </c>
      <c r="R41" s="313">
        <v>-2</v>
      </c>
    </row>
    <row r="42" spans="1:21">
      <c r="A42" s="3" t="s">
        <v>298</v>
      </c>
      <c r="B42" s="340" t="str">
        <f t="shared" si="7"/>
        <v xml:space="preserve">Cosaque </v>
      </c>
      <c r="C42" s="28" t="str">
        <f t="shared" si="8"/>
        <v xml:space="preserve">Oat </v>
      </c>
      <c r="D42" s="29" t="str">
        <f t="shared" si="9"/>
        <v>Cereal</v>
      </c>
      <c r="E42" s="259">
        <v>0.51219999999999999</v>
      </c>
      <c r="F42" s="170" t="s">
        <v>370</v>
      </c>
      <c r="G42" s="259">
        <v>1.6184817870665857</v>
      </c>
      <c r="H42" s="170" t="s">
        <v>367</v>
      </c>
      <c r="I42" s="259">
        <v>1.3119999999999954</v>
      </c>
      <c r="J42" s="170" t="s">
        <v>261</v>
      </c>
      <c r="K42" s="259">
        <v>0.75733333333333408</v>
      </c>
      <c r="L42" s="170" t="s">
        <v>232</v>
      </c>
      <c r="M42" s="314">
        <v>0</v>
      </c>
      <c r="N42" s="314">
        <v>0</v>
      </c>
      <c r="O42" s="314">
        <v>3</v>
      </c>
      <c r="P42" s="314">
        <v>0</v>
      </c>
      <c r="Q42" s="314">
        <v>-1</v>
      </c>
      <c r="R42" s="314">
        <v>-2</v>
      </c>
    </row>
    <row r="43" spans="1:21">
      <c r="A43" s="3" t="s">
        <v>288</v>
      </c>
      <c r="B43" s="339" t="str">
        <f t="shared" si="7"/>
        <v>Hilliard</v>
      </c>
      <c r="C43" s="164" t="str">
        <f t="shared" si="8"/>
        <v>Wheat</v>
      </c>
      <c r="D43" s="165" t="str">
        <f t="shared" si="9"/>
        <v>Cereal</v>
      </c>
      <c r="E43" s="258">
        <v>0.43020000000000003</v>
      </c>
      <c r="F43" s="168" t="s">
        <v>199</v>
      </c>
      <c r="G43" s="258">
        <v>1.9155448998826048</v>
      </c>
      <c r="H43" s="168" t="s">
        <v>356</v>
      </c>
      <c r="I43" s="258">
        <v>1.4735999999999956</v>
      </c>
      <c r="J43" s="168" t="s">
        <v>256</v>
      </c>
      <c r="K43" s="258">
        <v>0.78560000000000008</v>
      </c>
      <c r="L43" s="168" t="s">
        <v>232</v>
      </c>
      <c r="M43" s="313">
        <v>0</v>
      </c>
      <c r="N43" s="313">
        <v>0</v>
      </c>
      <c r="O43" s="313">
        <v>3</v>
      </c>
      <c r="P43" s="313">
        <v>0</v>
      </c>
      <c r="Q43" s="313">
        <v>-1</v>
      </c>
      <c r="R43" s="313">
        <v>-2</v>
      </c>
    </row>
    <row r="44" spans="1:21">
      <c r="A44" s="3" t="s">
        <v>303</v>
      </c>
      <c r="B44" s="340" t="str">
        <f t="shared" si="7"/>
        <v>Liberty 5658</v>
      </c>
      <c r="C44" s="28" t="str">
        <f t="shared" si="8"/>
        <v>Wheat</v>
      </c>
      <c r="D44" s="29" t="str">
        <f t="shared" si="9"/>
        <v>Cereal</v>
      </c>
      <c r="E44" s="259">
        <v>0.62490000000000001</v>
      </c>
      <c r="F44" s="170" t="s">
        <v>228</v>
      </c>
      <c r="G44" s="259">
        <v>1.4340977860083668</v>
      </c>
      <c r="H44" s="170" t="s">
        <v>181</v>
      </c>
      <c r="I44" s="259">
        <v>1.3877333333333284</v>
      </c>
      <c r="J44" s="170" t="s">
        <v>261</v>
      </c>
      <c r="K44" s="259">
        <v>0.77013333333333289</v>
      </c>
      <c r="L44" s="170" t="s">
        <v>232</v>
      </c>
      <c r="M44" s="314">
        <v>0</v>
      </c>
      <c r="N44" s="314">
        <v>0</v>
      </c>
      <c r="O44" s="314">
        <v>3</v>
      </c>
      <c r="P44" s="314">
        <v>0</v>
      </c>
      <c r="Q44" s="314">
        <v>0</v>
      </c>
      <c r="R44" s="314">
        <v>-2</v>
      </c>
    </row>
    <row r="45" spans="1:21" s="181" customFormat="1">
      <c r="B45" s="388" t="s">
        <v>1</v>
      </c>
      <c r="C45" s="403"/>
      <c r="D45" s="417"/>
      <c r="E45" s="270">
        <f>AVERAGE(E25:E44)</f>
        <v>0.52190099999999995</v>
      </c>
      <c r="F45" s="173"/>
      <c r="G45" s="270">
        <f>AVERAGE(G25:G44)</f>
        <v>1.527826319879628</v>
      </c>
      <c r="H45" s="173"/>
      <c r="I45" s="270">
        <f>AVERAGE(I25:I44)</f>
        <v>1.5681866666666617</v>
      </c>
      <c r="J45" s="175"/>
      <c r="K45" s="270">
        <f>AVERAGE(K25:K44)</f>
        <v>0.82381957219807889</v>
      </c>
      <c r="L45" s="175"/>
      <c r="M45" s="315">
        <f t="shared" ref="M45:R45" si="10">AVERAGE(M25:M44)</f>
        <v>0</v>
      </c>
      <c r="N45" s="315">
        <f t="shared" si="10"/>
        <v>0.05</v>
      </c>
      <c r="O45" s="315">
        <f t="shared" si="10"/>
        <v>2.5</v>
      </c>
      <c r="P45" s="315">
        <f t="shared" si="10"/>
        <v>0</v>
      </c>
      <c r="Q45" s="315">
        <f t="shared" si="10"/>
        <v>-0.15</v>
      </c>
      <c r="R45" s="315">
        <f t="shared" si="10"/>
        <v>-1.9</v>
      </c>
    </row>
    <row r="46" spans="1:21" s="181" customFormat="1">
      <c r="B46" s="389" t="s">
        <v>429</v>
      </c>
      <c r="C46" s="404"/>
      <c r="D46" s="418"/>
      <c r="E46" s="272">
        <f>MIN(E25:E44)</f>
        <v>5.1220000000000002E-2</v>
      </c>
      <c r="F46" s="179"/>
      <c r="G46" s="272">
        <f>MIN(G25:G44)</f>
        <v>0.64534400370376521</v>
      </c>
      <c r="H46" s="179"/>
      <c r="I46" s="272">
        <f>MIN(I25:I44)</f>
        <v>1.3119999999999954</v>
      </c>
      <c r="J46" s="180"/>
      <c r="K46" s="272">
        <f>MIN(K25:K44)</f>
        <v>0.6405333333333334</v>
      </c>
      <c r="L46" s="180"/>
      <c r="M46" s="316">
        <f t="shared" ref="M46:R46" si="11">MIN(M25:M44)</f>
        <v>0</v>
      </c>
      <c r="N46" s="316">
        <f t="shared" si="11"/>
        <v>0</v>
      </c>
      <c r="O46" s="316">
        <f t="shared" si="11"/>
        <v>1</v>
      </c>
      <c r="P46" s="316">
        <f t="shared" si="11"/>
        <v>0</v>
      </c>
      <c r="Q46" s="316">
        <f t="shared" si="11"/>
        <v>-1</v>
      </c>
      <c r="R46" s="316">
        <f t="shared" si="11"/>
        <v>-6</v>
      </c>
    </row>
    <row r="47" spans="1:21" s="181" customFormat="1">
      <c r="B47" s="389" t="s">
        <v>430</v>
      </c>
      <c r="C47" s="404"/>
      <c r="D47" s="418"/>
      <c r="E47" s="272">
        <f>MAX(E25:E44)</f>
        <v>1.0755999999999999</v>
      </c>
      <c r="F47" s="179"/>
      <c r="G47" s="272">
        <f>MAX(G25:G44)</f>
        <v>2.0691982340977861</v>
      </c>
      <c r="H47" s="179"/>
      <c r="I47" s="272">
        <f>MAX(I25:I44)</f>
        <v>2.1631999999999958</v>
      </c>
      <c r="J47" s="180"/>
      <c r="K47" s="272">
        <f>MAX(K25:K44)</f>
        <v>1.2613333333333343</v>
      </c>
      <c r="L47" s="180"/>
      <c r="M47" s="316">
        <f t="shared" ref="M47:R47" si="12">MAX(M25:M44)</f>
        <v>0</v>
      </c>
      <c r="N47" s="316">
        <f t="shared" si="12"/>
        <v>1</v>
      </c>
      <c r="O47" s="316">
        <f t="shared" si="12"/>
        <v>3</v>
      </c>
      <c r="P47" s="316">
        <f t="shared" si="12"/>
        <v>0</v>
      </c>
      <c r="Q47" s="316">
        <f t="shared" si="12"/>
        <v>0</v>
      </c>
      <c r="R47" s="316">
        <f t="shared" si="12"/>
        <v>4</v>
      </c>
    </row>
    <row r="48" spans="1:21" s="166" customFormat="1" ht="13.8" thickBot="1">
      <c r="B48" s="390" t="s">
        <v>431</v>
      </c>
      <c r="C48" s="405"/>
      <c r="D48" s="419"/>
      <c r="E48" s="274">
        <f>E47-E46</f>
        <v>1.0243799999999998</v>
      </c>
      <c r="F48" s="184"/>
      <c r="G48" s="274">
        <f>G47-G46</f>
        <v>1.4238542303940209</v>
      </c>
      <c r="H48" s="184"/>
      <c r="I48" s="274">
        <f>I47-I46</f>
        <v>0.8512000000000004</v>
      </c>
      <c r="J48" s="186"/>
      <c r="K48" s="274">
        <f>K47-K46</f>
        <v>0.62080000000000091</v>
      </c>
      <c r="L48" s="186"/>
      <c r="M48" s="317">
        <f t="shared" ref="M48:R48" si="13">M47-M46</f>
        <v>0</v>
      </c>
      <c r="N48" s="317">
        <f t="shared" si="13"/>
        <v>1</v>
      </c>
      <c r="O48" s="317">
        <f t="shared" si="13"/>
        <v>2</v>
      </c>
      <c r="P48" s="317">
        <f t="shared" si="13"/>
        <v>0</v>
      </c>
      <c r="Q48" s="317">
        <f t="shared" si="13"/>
        <v>1</v>
      </c>
      <c r="R48" s="317">
        <f t="shared" si="13"/>
        <v>10</v>
      </c>
    </row>
    <row r="49" spans="1:32" s="248" customFormat="1" ht="64.2" customHeight="1">
      <c r="B49" s="486" t="s">
        <v>555</v>
      </c>
      <c r="C49" s="486"/>
      <c r="D49" s="486"/>
      <c r="E49" s="486"/>
      <c r="F49" s="486"/>
      <c r="G49" s="486"/>
      <c r="H49" s="486"/>
      <c r="I49" s="486"/>
      <c r="J49" s="486"/>
      <c r="K49" s="486"/>
      <c r="L49" s="486"/>
      <c r="M49" s="486"/>
      <c r="N49" s="486"/>
      <c r="O49" s="486"/>
      <c r="P49" s="486"/>
      <c r="Q49" s="486"/>
      <c r="R49" s="486"/>
      <c r="S49" s="276"/>
      <c r="T49" s="276"/>
      <c r="AF49" s="248" t="s">
        <v>3</v>
      </c>
    </row>
    <row r="50" spans="1:32" s="166" customFormat="1" ht="30" customHeight="1" thickBot="1">
      <c r="B50" s="493" t="s">
        <v>575</v>
      </c>
      <c r="C50" s="493"/>
      <c r="D50" s="493"/>
      <c r="E50" s="493"/>
      <c r="F50" s="493"/>
      <c r="G50" s="493"/>
      <c r="H50" s="493"/>
      <c r="I50" s="493"/>
      <c r="J50" s="493"/>
      <c r="K50" s="493"/>
      <c r="L50" s="493"/>
      <c r="M50" s="493"/>
      <c r="N50" s="493"/>
      <c r="O50" s="493"/>
      <c r="P50" s="493"/>
      <c r="Q50" s="493"/>
      <c r="R50" s="493"/>
    </row>
    <row r="51" spans="1:32" ht="28.2" customHeight="1">
      <c r="B51" s="1" t="s">
        <v>0</v>
      </c>
      <c r="C51" s="160" t="s">
        <v>505</v>
      </c>
      <c r="D51" s="160" t="s">
        <v>21</v>
      </c>
      <c r="E51" s="477" t="s">
        <v>595</v>
      </c>
      <c r="F51" s="478"/>
      <c r="G51" s="478"/>
      <c r="H51" s="478"/>
      <c r="I51" s="477" t="s">
        <v>594</v>
      </c>
      <c r="J51" s="478"/>
      <c r="K51" s="478"/>
      <c r="L51" s="478"/>
      <c r="M51" s="477" t="s">
        <v>590</v>
      </c>
      <c r="N51" s="478"/>
      <c r="O51" s="478"/>
      <c r="P51" s="477" t="s">
        <v>591</v>
      </c>
      <c r="Q51" s="478"/>
      <c r="R51" s="478"/>
    </row>
    <row r="52" spans="1:32" ht="19.8" customHeight="1" thickBot="1">
      <c r="B52" s="2"/>
      <c r="C52" s="161"/>
      <c r="D52" s="161"/>
      <c r="E52" s="480" t="s">
        <v>269</v>
      </c>
      <c r="F52" s="481"/>
      <c r="G52" s="482" t="s">
        <v>81</v>
      </c>
      <c r="H52" s="481"/>
      <c r="I52" s="483" t="s">
        <v>598</v>
      </c>
      <c r="J52" s="481"/>
      <c r="K52" s="481" t="s">
        <v>81</v>
      </c>
      <c r="L52" s="481"/>
      <c r="M52" s="330" t="s">
        <v>525</v>
      </c>
      <c r="N52" s="328" t="s">
        <v>526</v>
      </c>
      <c r="O52" s="328" t="s">
        <v>527</v>
      </c>
      <c r="P52" s="330" t="s">
        <v>525</v>
      </c>
      <c r="Q52" s="328" t="s">
        <v>526</v>
      </c>
      <c r="R52" s="328" t="s">
        <v>527</v>
      </c>
    </row>
    <row r="53" spans="1:32" s="166" customFormat="1">
      <c r="B53" s="392" t="s">
        <v>449</v>
      </c>
      <c r="C53" s="407"/>
      <c r="D53" s="407"/>
      <c r="E53" s="279"/>
      <c r="F53" s="195"/>
      <c r="G53" s="279"/>
      <c r="H53" s="195"/>
      <c r="I53" s="280"/>
      <c r="J53" s="196"/>
      <c r="K53" s="280"/>
      <c r="L53" s="196"/>
      <c r="M53" s="247"/>
      <c r="N53" s="247"/>
      <c r="O53" s="247"/>
      <c r="P53" s="247"/>
      <c r="Q53" s="247"/>
      <c r="R53" s="247"/>
    </row>
    <row r="54" spans="1:32">
      <c r="A54" s="3" t="s">
        <v>312</v>
      </c>
      <c r="B54" s="339" t="str">
        <f t="shared" ref="B54:B82" si="14">VLOOKUP(A54,VL_CCVT,4,FALSE)</f>
        <v>FIXatioN</v>
      </c>
      <c r="C54" s="164" t="str">
        <f t="shared" ref="C54:C82" si="15">VLOOKUP(A54,VL_CCVT,3,FALSE)</f>
        <v>Clover, Balansa</v>
      </c>
      <c r="D54" s="165" t="str">
        <f t="shared" ref="D54:D82" si="16">VLOOKUP(A54,VL_CCVT,2,FALSE)</f>
        <v>Legume</v>
      </c>
      <c r="E54" s="258">
        <v>0.55320000000000003</v>
      </c>
      <c r="F54" s="168" t="s">
        <v>337</v>
      </c>
      <c r="G54" s="258">
        <v>1.5467768977661671</v>
      </c>
      <c r="H54" s="168" t="s">
        <v>374</v>
      </c>
      <c r="I54" s="258">
        <v>4.0186666666666619</v>
      </c>
      <c r="J54" s="168" t="s">
        <v>97</v>
      </c>
      <c r="K54" s="258">
        <v>2.9072000000000005</v>
      </c>
      <c r="L54" s="168" t="s">
        <v>222</v>
      </c>
      <c r="M54" s="313">
        <v>2</v>
      </c>
      <c r="N54" s="313">
        <v>4</v>
      </c>
      <c r="O54" s="313">
        <v>23</v>
      </c>
      <c r="P54" s="313">
        <v>3</v>
      </c>
      <c r="Q54" s="313">
        <v>7</v>
      </c>
      <c r="R54" s="313">
        <v>50</v>
      </c>
    </row>
    <row r="55" spans="1:32">
      <c r="A55" s="3" t="s">
        <v>321</v>
      </c>
      <c r="B55" s="340" t="str">
        <f t="shared" si="14"/>
        <v>Paradana</v>
      </c>
      <c r="C55" s="28" t="str">
        <f t="shared" si="15"/>
        <v>Clover, Balansa</v>
      </c>
      <c r="D55" s="29" t="str">
        <f t="shared" si="16"/>
        <v>Legume</v>
      </c>
      <c r="E55" s="259">
        <v>0.21510000000000001</v>
      </c>
      <c r="F55" s="170" t="s">
        <v>399</v>
      </c>
      <c r="G55" s="259">
        <v>1.1370346731923482</v>
      </c>
      <c r="H55" s="170" t="s">
        <v>187</v>
      </c>
      <c r="I55" s="259">
        <v>2.9891184085247531</v>
      </c>
      <c r="J55" s="170" t="s">
        <v>223</v>
      </c>
      <c r="K55" s="259">
        <v>2.136000000000001</v>
      </c>
      <c r="L55" s="170" t="s">
        <v>207</v>
      </c>
      <c r="M55" s="314">
        <v>0</v>
      </c>
      <c r="N55" s="314">
        <v>1</v>
      </c>
      <c r="O55" s="314">
        <v>6</v>
      </c>
      <c r="P55" s="314">
        <v>1</v>
      </c>
      <c r="Q55" s="314">
        <v>3</v>
      </c>
      <c r="R55" s="314">
        <v>23</v>
      </c>
    </row>
    <row r="56" spans="1:32">
      <c r="A56" s="3" t="s">
        <v>291</v>
      </c>
      <c r="B56" s="339" t="str">
        <f t="shared" si="14"/>
        <v>Viper</v>
      </c>
      <c r="C56" s="164" t="str">
        <f t="shared" si="15"/>
        <v>Clover, Balansa</v>
      </c>
      <c r="D56" s="165" t="str">
        <f t="shared" si="16"/>
        <v>Legume</v>
      </c>
      <c r="E56" s="258">
        <v>0.50190000000000001</v>
      </c>
      <c r="F56" s="168" t="s">
        <v>351</v>
      </c>
      <c r="G56" s="258">
        <v>1.9462755667256413</v>
      </c>
      <c r="H56" s="168" t="s">
        <v>173</v>
      </c>
      <c r="I56" s="258">
        <v>4.0565333333333271</v>
      </c>
      <c r="J56" s="168" t="s">
        <v>97</v>
      </c>
      <c r="K56" s="258">
        <v>2.5989333333333344</v>
      </c>
      <c r="L56" s="168" t="s">
        <v>241</v>
      </c>
      <c r="M56" s="313">
        <v>2</v>
      </c>
      <c r="N56" s="313">
        <v>4</v>
      </c>
      <c r="O56" s="313">
        <v>21</v>
      </c>
      <c r="P56" s="313">
        <v>3</v>
      </c>
      <c r="Q56" s="313">
        <v>7</v>
      </c>
      <c r="R56" s="313">
        <v>52</v>
      </c>
    </row>
    <row r="57" spans="1:32">
      <c r="A57" s="3" t="s">
        <v>329</v>
      </c>
      <c r="B57" s="340" t="str">
        <f t="shared" si="14"/>
        <v>Balady</v>
      </c>
      <c r="C57" s="28" t="str">
        <f t="shared" si="15"/>
        <v>Clover, Berseem</v>
      </c>
      <c r="D57" s="29" t="str">
        <f t="shared" si="16"/>
        <v>Legume</v>
      </c>
      <c r="E57" s="281">
        <v>5.8299999999999997E-15</v>
      </c>
      <c r="F57" s="170" t="s">
        <v>242</v>
      </c>
      <c r="G57" s="259">
        <v>0.78875378230460191</v>
      </c>
      <c r="H57" s="170" t="s">
        <v>120</v>
      </c>
      <c r="I57" s="281" t="s">
        <v>537</v>
      </c>
      <c r="J57" s="170" t="s">
        <v>260</v>
      </c>
      <c r="K57" s="259">
        <v>2.1729247772949027</v>
      </c>
      <c r="L57" s="170" t="s">
        <v>108</v>
      </c>
      <c r="M57" s="314" t="s">
        <v>537</v>
      </c>
      <c r="N57" s="314" t="s">
        <v>537</v>
      </c>
      <c r="O57" s="314" t="s">
        <v>537</v>
      </c>
      <c r="P57" s="314">
        <v>1</v>
      </c>
      <c r="Q57" s="314">
        <v>2</v>
      </c>
      <c r="R57" s="314">
        <v>15</v>
      </c>
    </row>
    <row r="58" spans="1:32">
      <c r="A58" s="3" t="s">
        <v>315</v>
      </c>
      <c r="B58" s="339" t="str">
        <f t="shared" si="14"/>
        <v>Frosty</v>
      </c>
      <c r="C58" s="164" t="str">
        <f t="shared" si="15"/>
        <v>Clover, Berseem</v>
      </c>
      <c r="D58" s="165" t="str">
        <f t="shared" si="16"/>
        <v>Legume</v>
      </c>
      <c r="E58" s="258">
        <v>0.2356</v>
      </c>
      <c r="F58" s="168" t="s">
        <v>413</v>
      </c>
      <c r="G58" s="258">
        <v>1.9155448998826048</v>
      </c>
      <c r="H58" s="168" t="s">
        <v>356</v>
      </c>
      <c r="I58" s="258">
        <v>3.467733333333328</v>
      </c>
      <c r="J58" s="168" t="s">
        <v>200</v>
      </c>
      <c r="K58" s="258">
        <v>3.077866666666667</v>
      </c>
      <c r="L58" s="168" t="s">
        <v>128</v>
      </c>
      <c r="M58" s="313">
        <v>1</v>
      </c>
      <c r="N58" s="313">
        <v>1</v>
      </c>
      <c r="O58" s="313">
        <v>7</v>
      </c>
      <c r="P58" s="313">
        <v>3</v>
      </c>
      <c r="Q58" s="313">
        <v>8</v>
      </c>
      <c r="R58" s="313">
        <v>59</v>
      </c>
    </row>
    <row r="59" spans="1:32">
      <c r="A59" s="3" t="s">
        <v>292</v>
      </c>
      <c r="B59" s="340" t="str">
        <f t="shared" si="14"/>
        <v>AU Sunrise</v>
      </c>
      <c r="C59" s="28" t="str">
        <f t="shared" si="15"/>
        <v>Clover, Crimson</v>
      </c>
      <c r="D59" s="29" t="str">
        <f t="shared" si="16"/>
        <v>Legume</v>
      </c>
      <c r="E59" s="259">
        <v>0.27660000000000001</v>
      </c>
      <c r="F59" s="170" t="s">
        <v>411</v>
      </c>
      <c r="G59" s="259">
        <v>1.5058026753087854</v>
      </c>
      <c r="H59" s="170" t="s">
        <v>377</v>
      </c>
      <c r="I59" s="281" t="s">
        <v>537</v>
      </c>
      <c r="J59" s="170" t="s">
        <v>260</v>
      </c>
      <c r="K59" s="259">
        <v>2.1504000000000012</v>
      </c>
      <c r="L59" s="170" t="s">
        <v>207</v>
      </c>
      <c r="M59" s="314">
        <v>0</v>
      </c>
      <c r="N59" s="314">
        <v>1</v>
      </c>
      <c r="O59" s="314">
        <v>6</v>
      </c>
      <c r="P59" s="314">
        <v>2</v>
      </c>
      <c r="Q59" s="314">
        <v>4</v>
      </c>
      <c r="R59" s="314">
        <v>28</v>
      </c>
    </row>
    <row r="60" spans="1:32">
      <c r="A60" s="3" t="s">
        <v>297</v>
      </c>
      <c r="B60" s="339" t="str">
        <f t="shared" si="14"/>
        <v>Bolsena</v>
      </c>
      <c r="C60" s="164" t="str">
        <f t="shared" si="15"/>
        <v>Clover, Crimson</v>
      </c>
      <c r="D60" s="165" t="str">
        <f t="shared" si="16"/>
        <v>Legume</v>
      </c>
      <c r="E60" s="258">
        <v>0.38929999999999998</v>
      </c>
      <c r="F60" s="168" t="s">
        <v>389</v>
      </c>
      <c r="G60" s="258">
        <v>0.96703919360331636</v>
      </c>
      <c r="H60" s="168" t="s">
        <v>387</v>
      </c>
      <c r="I60" s="258">
        <v>2.9597324272856875</v>
      </c>
      <c r="J60" s="168" t="s">
        <v>223</v>
      </c>
      <c r="K60" s="258">
        <v>2.2624000000000009</v>
      </c>
      <c r="L60" s="168" t="s">
        <v>402</v>
      </c>
      <c r="M60" s="313">
        <v>1</v>
      </c>
      <c r="N60" s="313">
        <v>2</v>
      </c>
      <c r="O60" s="313">
        <v>10</v>
      </c>
      <c r="P60" s="313">
        <v>1</v>
      </c>
      <c r="Q60" s="313">
        <v>3</v>
      </c>
      <c r="R60" s="313">
        <v>19</v>
      </c>
    </row>
    <row r="61" spans="1:32">
      <c r="A61" s="3" t="s">
        <v>294</v>
      </c>
      <c r="B61" s="340" t="str">
        <f t="shared" si="14"/>
        <v xml:space="preserve">Dixie </v>
      </c>
      <c r="C61" s="28" t="str">
        <f t="shared" si="15"/>
        <v>Clover, Crimson</v>
      </c>
      <c r="D61" s="29" t="str">
        <f t="shared" si="16"/>
        <v>Legume</v>
      </c>
      <c r="E61" s="259">
        <v>0.1946</v>
      </c>
      <c r="F61" s="170" t="s">
        <v>244</v>
      </c>
      <c r="G61" s="259">
        <v>1.649212453909622</v>
      </c>
      <c r="H61" s="170" t="s">
        <v>177</v>
      </c>
      <c r="I61" s="281" t="s">
        <v>537</v>
      </c>
      <c r="J61" s="170" t="s">
        <v>260</v>
      </c>
      <c r="K61" s="259">
        <v>2.3914666666666671</v>
      </c>
      <c r="L61" s="170" t="s">
        <v>395</v>
      </c>
      <c r="M61" s="314">
        <v>0</v>
      </c>
      <c r="N61" s="314">
        <v>1</v>
      </c>
      <c r="O61" s="314">
        <v>5</v>
      </c>
      <c r="P61" s="314">
        <v>2</v>
      </c>
      <c r="Q61" s="314">
        <v>5</v>
      </c>
      <c r="R61" s="314">
        <v>35</v>
      </c>
    </row>
    <row r="62" spans="1:32">
      <c r="A62" s="3" t="s">
        <v>299</v>
      </c>
      <c r="B62" s="339" t="str">
        <f t="shared" si="14"/>
        <v>Kentucky Pride</v>
      </c>
      <c r="C62" s="164" t="str">
        <f t="shared" si="15"/>
        <v>Clover, Crimson</v>
      </c>
      <c r="D62" s="165" t="str">
        <f t="shared" si="16"/>
        <v>Legume</v>
      </c>
      <c r="E62" s="258">
        <v>5.1220000000000002E-2</v>
      </c>
      <c r="F62" s="168" t="s">
        <v>252</v>
      </c>
      <c r="G62" s="258">
        <v>0.96289422774847511</v>
      </c>
      <c r="H62" s="168" t="s">
        <v>380</v>
      </c>
      <c r="I62" s="318" t="s">
        <v>537</v>
      </c>
      <c r="J62" s="168" t="s">
        <v>260</v>
      </c>
      <c r="K62" s="258">
        <v>2.1623111111111117</v>
      </c>
      <c r="L62" s="168" t="s">
        <v>142</v>
      </c>
      <c r="M62" s="313">
        <v>0</v>
      </c>
      <c r="N62" s="313">
        <v>0</v>
      </c>
      <c r="O62" s="313">
        <v>1</v>
      </c>
      <c r="P62" s="313">
        <v>1</v>
      </c>
      <c r="Q62" s="313">
        <v>3</v>
      </c>
      <c r="R62" s="313">
        <v>20</v>
      </c>
    </row>
    <row r="63" spans="1:32">
      <c r="A63" s="3" t="s">
        <v>275</v>
      </c>
      <c r="B63" s="340" t="str">
        <f t="shared" si="14"/>
        <v>SECCM18</v>
      </c>
      <c r="C63" s="28" t="str">
        <f t="shared" si="15"/>
        <v>Clover, Crimson</v>
      </c>
      <c r="D63" s="29" t="str">
        <f t="shared" si="16"/>
        <v>Legume</v>
      </c>
      <c r="E63" s="259">
        <v>0.16389999999999999</v>
      </c>
      <c r="F63" s="170" t="s">
        <v>414</v>
      </c>
      <c r="G63" s="259">
        <v>1.5979946758378947</v>
      </c>
      <c r="H63" s="170" t="s">
        <v>367</v>
      </c>
      <c r="I63" s="259">
        <v>2.890133333333329</v>
      </c>
      <c r="J63" s="170" t="s">
        <v>223</v>
      </c>
      <c r="K63" s="259">
        <v>2.2421333333333342</v>
      </c>
      <c r="L63" s="170" t="s">
        <v>402</v>
      </c>
      <c r="M63" s="314">
        <v>0</v>
      </c>
      <c r="N63" s="314">
        <v>1</v>
      </c>
      <c r="O63" s="314">
        <v>4</v>
      </c>
      <c r="P63" s="314">
        <v>2</v>
      </c>
      <c r="Q63" s="314">
        <v>4</v>
      </c>
      <c r="R63" s="314">
        <v>28</v>
      </c>
    </row>
    <row r="64" spans="1:32">
      <c r="A64" s="3" t="s">
        <v>311</v>
      </c>
      <c r="B64" s="339" t="str">
        <f t="shared" si="14"/>
        <v>White Cloud</v>
      </c>
      <c r="C64" s="164" t="str">
        <f t="shared" si="15"/>
        <v>Clover, Crimson</v>
      </c>
      <c r="D64" s="165" t="str">
        <f t="shared" si="16"/>
        <v>Legume</v>
      </c>
      <c r="E64" s="258">
        <v>0.24579999999999999</v>
      </c>
      <c r="F64" s="168" t="s">
        <v>413</v>
      </c>
      <c r="G64" s="258">
        <v>0.64534400370376632</v>
      </c>
      <c r="H64" s="168" t="s">
        <v>103</v>
      </c>
      <c r="I64" s="318" t="s">
        <v>537</v>
      </c>
      <c r="J64" s="168"/>
      <c r="K64" s="258">
        <v>2.0037333333333764</v>
      </c>
      <c r="L64" s="168" t="s">
        <v>120</v>
      </c>
      <c r="M64" s="313">
        <v>0</v>
      </c>
      <c r="N64" s="313">
        <v>1</v>
      </c>
      <c r="O64" s="313">
        <v>6</v>
      </c>
      <c r="P64" s="313">
        <v>1</v>
      </c>
      <c r="Q64" s="313">
        <v>1</v>
      </c>
      <c r="R64" s="313">
        <v>10</v>
      </c>
    </row>
    <row r="65" spans="1:18">
      <c r="A65" s="3" t="s">
        <v>324</v>
      </c>
      <c r="B65" s="340" t="str">
        <f t="shared" si="14"/>
        <v>Big Red</v>
      </c>
      <c r="C65" s="28" t="str">
        <f t="shared" si="15"/>
        <v>Clover, Red</v>
      </c>
      <c r="D65" s="29" t="str">
        <f t="shared" si="16"/>
        <v>Legume</v>
      </c>
      <c r="E65" s="259">
        <v>9.1350000000000001E-2</v>
      </c>
      <c r="F65" s="170" t="s">
        <v>258</v>
      </c>
      <c r="G65" s="259">
        <v>0.82972800476198383</v>
      </c>
      <c r="H65" s="170" t="s">
        <v>146</v>
      </c>
      <c r="I65" s="281" t="s">
        <v>537</v>
      </c>
      <c r="J65" s="170" t="s">
        <v>260</v>
      </c>
      <c r="K65" s="259">
        <v>2.8848000000000003</v>
      </c>
      <c r="L65" s="170" t="s">
        <v>116</v>
      </c>
      <c r="M65" s="314">
        <v>0</v>
      </c>
      <c r="N65" s="314">
        <v>0</v>
      </c>
      <c r="O65" s="314">
        <v>2</v>
      </c>
      <c r="P65" s="314">
        <v>1</v>
      </c>
      <c r="Q65" s="314">
        <v>3</v>
      </c>
      <c r="R65" s="314">
        <v>25</v>
      </c>
    </row>
    <row r="66" spans="1:18">
      <c r="A66" s="3" t="s">
        <v>327</v>
      </c>
      <c r="B66" s="339" t="str">
        <f t="shared" si="14"/>
        <v>Blaze</v>
      </c>
      <c r="C66" s="164" t="str">
        <f t="shared" si="15"/>
        <v>Clover, Red</v>
      </c>
      <c r="D66" s="165" t="str">
        <f t="shared" si="16"/>
        <v>Legume</v>
      </c>
      <c r="E66" s="258">
        <v>1.9959999999999999E-2</v>
      </c>
      <c r="F66" s="168" t="s">
        <v>259</v>
      </c>
      <c r="G66" s="258">
        <v>0.71704889300418384</v>
      </c>
      <c r="H66" s="168" t="s">
        <v>149</v>
      </c>
      <c r="I66" s="318" t="s">
        <v>537</v>
      </c>
      <c r="J66" s="168" t="s">
        <v>260</v>
      </c>
      <c r="K66" s="258">
        <v>3.465066666666667</v>
      </c>
      <c r="L66" s="168" t="s">
        <v>197</v>
      </c>
      <c r="M66" s="313">
        <v>0</v>
      </c>
      <c r="N66" s="313">
        <v>0</v>
      </c>
      <c r="O66" s="313">
        <v>0</v>
      </c>
      <c r="P66" s="313">
        <v>2</v>
      </c>
      <c r="Q66" s="313">
        <v>4</v>
      </c>
      <c r="R66" s="313">
        <v>27</v>
      </c>
    </row>
    <row r="67" spans="1:18">
      <c r="A67" s="3" t="s">
        <v>320</v>
      </c>
      <c r="B67" s="340" t="str">
        <f t="shared" si="14"/>
        <v>GA9909</v>
      </c>
      <c r="C67" s="28" t="str">
        <f t="shared" si="15"/>
        <v>Clover, Red</v>
      </c>
      <c r="D67" s="29" t="str">
        <f t="shared" si="16"/>
        <v>Legume</v>
      </c>
      <c r="E67" s="259">
        <v>3.073E-2</v>
      </c>
      <c r="F67" s="170" t="s">
        <v>232</v>
      </c>
      <c r="G67" s="259">
        <v>0.76826667107591107</v>
      </c>
      <c r="H67" s="170" t="s">
        <v>126</v>
      </c>
      <c r="I67" s="281" t="s">
        <v>537</v>
      </c>
      <c r="J67" s="170" t="s">
        <v>260</v>
      </c>
      <c r="K67" s="259">
        <v>2.8320000000000007</v>
      </c>
      <c r="L67" s="170" t="s">
        <v>340</v>
      </c>
      <c r="M67" s="314">
        <v>0</v>
      </c>
      <c r="N67" s="314">
        <v>0</v>
      </c>
      <c r="O67" s="314">
        <v>0</v>
      </c>
      <c r="P67" s="314">
        <v>1</v>
      </c>
      <c r="Q67" s="314">
        <v>3</v>
      </c>
      <c r="R67" s="314">
        <v>21</v>
      </c>
    </row>
    <row r="68" spans="1:18">
      <c r="A68" s="3" t="s">
        <v>325</v>
      </c>
      <c r="B68" s="339" t="str">
        <f t="shared" si="14"/>
        <v>VNS</v>
      </c>
      <c r="C68" s="164" t="str">
        <f t="shared" si="15"/>
        <v>Clover, Red</v>
      </c>
      <c r="D68" s="165" t="str">
        <f t="shared" si="16"/>
        <v>Legume</v>
      </c>
      <c r="E68" s="258">
        <v>3.073E-2</v>
      </c>
      <c r="F68" s="168" t="s">
        <v>232</v>
      </c>
      <c r="G68" s="258">
        <v>0.63510044808941979</v>
      </c>
      <c r="H68" s="168" t="s">
        <v>103</v>
      </c>
      <c r="I68" s="318" t="s">
        <v>537</v>
      </c>
      <c r="J68" s="168" t="s">
        <v>260</v>
      </c>
      <c r="K68" s="258">
        <v>3.7066666666666666</v>
      </c>
      <c r="L68" s="168" t="s">
        <v>214</v>
      </c>
      <c r="M68" s="313">
        <v>0</v>
      </c>
      <c r="N68" s="313">
        <v>0</v>
      </c>
      <c r="O68" s="313">
        <v>0</v>
      </c>
      <c r="P68" s="313">
        <v>1</v>
      </c>
      <c r="Q68" s="313">
        <v>3</v>
      </c>
      <c r="R68" s="313">
        <v>25</v>
      </c>
    </row>
    <row r="69" spans="1:18">
      <c r="A69" s="3" t="s">
        <v>273</v>
      </c>
      <c r="B69" s="340" t="str">
        <f t="shared" si="14"/>
        <v>VNS</v>
      </c>
      <c r="C69" s="28" t="str">
        <f t="shared" si="15"/>
        <v>Vetch, Common</v>
      </c>
      <c r="D69" s="29" t="str">
        <f t="shared" si="16"/>
        <v>Legume</v>
      </c>
      <c r="E69" s="259">
        <v>0.73750000000000004</v>
      </c>
      <c r="F69" s="170" t="s">
        <v>336</v>
      </c>
      <c r="G69" s="259">
        <v>3.1857457960614424</v>
      </c>
      <c r="H69" s="170" t="s">
        <v>162</v>
      </c>
      <c r="I69" s="259">
        <v>4.0399999999999956</v>
      </c>
      <c r="J69" s="170" t="s">
        <v>97</v>
      </c>
      <c r="K69" s="259">
        <v>3.1637333333333353</v>
      </c>
      <c r="L69" s="170" t="s">
        <v>169</v>
      </c>
      <c r="M69" s="314">
        <v>2</v>
      </c>
      <c r="N69" s="314">
        <v>5</v>
      </c>
      <c r="O69" s="314">
        <v>26</v>
      </c>
      <c r="P69" s="314">
        <v>7</v>
      </c>
      <c r="Q69" s="314">
        <v>16</v>
      </c>
      <c r="R69" s="314">
        <v>117</v>
      </c>
    </row>
    <row r="70" spans="1:18">
      <c r="A70" s="3" t="s">
        <v>272</v>
      </c>
      <c r="B70" s="339" t="str">
        <f t="shared" si="14"/>
        <v xml:space="preserve">AU Merit </v>
      </c>
      <c r="C70" s="164" t="str">
        <f t="shared" si="15"/>
        <v>Vetch, Hairy</v>
      </c>
      <c r="D70" s="165" t="str">
        <f t="shared" si="16"/>
        <v>Legume</v>
      </c>
      <c r="E70" s="258">
        <v>1.2702</v>
      </c>
      <c r="F70" s="168" t="s">
        <v>162</v>
      </c>
      <c r="G70" s="258">
        <v>1.9257884554969502</v>
      </c>
      <c r="H70" s="168" t="s">
        <v>198</v>
      </c>
      <c r="I70" s="258">
        <v>4.4037324272856875</v>
      </c>
      <c r="J70" s="168" t="s">
        <v>168</v>
      </c>
      <c r="K70" s="258">
        <v>4.2965333333333335</v>
      </c>
      <c r="L70" s="168" t="s">
        <v>162</v>
      </c>
      <c r="M70" s="313">
        <v>4</v>
      </c>
      <c r="N70" s="313">
        <v>9</v>
      </c>
      <c r="O70" s="313">
        <v>48</v>
      </c>
      <c r="P70" s="313">
        <v>5</v>
      </c>
      <c r="Q70" s="313">
        <v>11</v>
      </c>
      <c r="R70" s="313">
        <v>84</v>
      </c>
    </row>
    <row r="71" spans="1:18">
      <c r="A71" s="3" t="s">
        <v>282</v>
      </c>
      <c r="B71" s="340" t="str">
        <f t="shared" si="14"/>
        <v>Patagonia Inta</v>
      </c>
      <c r="C71" s="28" t="str">
        <f t="shared" si="15"/>
        <v>Vetch, Hairy</v>
      </c>
      <c r="D71" s="29" t="str">
        <f t="shared" si="16"/>
        <v>Legume</v>
      </c>
      <c r="E71" s="259">
        <v>1.0652999999999999</v>
      </c>
      <c r="F71" s="170" t="s">
        <v>164</v>
      </c>
      <c r="G71" s="259">
        <v>1.4955591196944398</v>
      </c>
      <c r="H71" s="170" t="s">
        <v>377</v>
      </c>
      <c r="I71" s="259">
        <v>5.2933333333333294</v>
      </c>
      <c r="J71" s="170" t="s">
        <v>162</v>
      </c>
      <c r="K71" s="259">
        <v>4.3135999999999992</v>
      </c>
      <c r="L71" s="170" t="s">
        <v>162</v>
      </c>
      <c r="M71" s="314">
        <v>4</v>
      </c>
      <c r="N71" s="314">
        <v>10</v>
      </c>
      <c r="O71" s="314">
        <v>56</v>
      </c>
      <c r="P71" s="314">
        <v>4</v>
      </c>
      <c r="Q71" s="314">
        <v>8</v>
      </c>
      <c r="R71" s="314">
        <v>62</v>
      </c>
    </row>
    <row r="72" spans="1:18">
      <c r="A72" s="3" t="s">
        <v>281</v>
      </c>
      <c r="B72" s="339" t="str">
        <f t="shared" si="14"/>
        <v>Purple Bounty</v>
      </c>
      <c r="C72" s="164" t="str">
        <f t="shared" si="15"/>
        <v>Vetch, Hairy</v>
      </c>
      <c r="D72" s="165" t="str">
        <f t="shared" si="16"/>
        <v>Legume</v>
      </c>
      <c r="E72" s="258">
        <v>0.79900000000000004</v>
      </c>
      <c r="F72" s="168" t="s">
        <v>349</v>
      </c>
      <c r="G72" s="258">
        <v>1.6082382314522399</v>
      </c>
      <c r="H72" s="168" t="s">
        <v>367</v>
      </c>
      <c r="I72" s="258">
        <v>4.7007999999999956</v>
      </c>
      <c r="J72" s="168" t="s">
        <v>176</v>
      </c>
      <c r="K72" s="258">
        <v>2.7800176413855029</v>
      </c>
      <c r="L72" s="168" t="s">
        <v>106</v>
      </c>
      <c r="M72" s="313">
        <v>3</v>
      </c>
      <c r="N72" s="313">
        <v>6</v>
      </c>
      <c r="O72" s="313">
        <v>36</v>
      </c>
      <c r="P72" s="313">
        <v>2</v>
      </c>
      <c r="Q72" s="313">
        <v>5</v>
      </c>
      <c r="R72" s="313">
        <v>34</v>
      </c>
    </row>
    <row r="73" spans="1:18">
      <c r="A73" s="3" t="s">
        <v>296</v>
      </c>
      <c r="B73" s="340" t="str">
        <f t="shared" si="14"/>
        <v>Villana</v>
      </c>
      <c r="C73" s="28" t="str">
        <f t="shared" si="15"/>
        <v>Vetch, Hairy</v>
      </c>
      <c r="D73" s="29" t="str">
        <f t="shared" si="16"/>
        <v>Legume</v>
      </c>
      <c r="E73" s="259">
        <v>0.87070000000000003</v>
      </c>
      <c r="F73" s="170" t="s">
        <v>356</v>
      </c>
      <c r="G73" s="259">
        <v>1.8438400105821853</v>
      </c>
      <c r="H73" s="170" t="s">
        <v>359</v>
      </c>
      <c r="I73" s="259">
        <v>4.8981333333333295</v>
      </c>
      <c r="J73" s="170" t="s">
        <v>165</v>
      </c>
      <c r="K73" s="259">
        <v>4.369600000000001</v>
      </c>
      <c r="L73" s="170" t="s">
        <v>162</v>
      </c>
      <c r="M73" s="314">
        <v>3</v>
      </c>
      <c r="N73" s="314">
        <v>7</v>
      </c>
      <c r="O73" s="314">
        <v>42</v>
      </c>
      <c r="P73" s="314">
        <v>5</v>
      </c>
      <c r="Q73" s="314">
        <v>11</v>
      </c>
      <c r="R73" s="314">
        <v>84</v>
      </c>
    </row>
    <row r="74" spans="1:18">
      <c r="A74" s="3" t="s">
        <v>289</v>
      </c>
      <c r="B74" s="339" t="str">
        <f t="shared" si="14"/>
        <v>WinterKing</v>
      </c>
      <c r="C74" s="164" t="str">
        <f t="shared" si="15"/>
        <v>Vetch, Hairy</v>
      </c>
      <c r="D74" s="165" t="str">
        <f t="shared" si="16"/>
        <v>Legume</v>
      </c>
      <c r="E74" s="258">
        <v>1.1575</v>
      </c>
      <c r="F74" s="168" t="s">
        <v>161</v>
      </c>
      <c r="G74" s="258">
        <v>1.5775075646092038</v>
      </c>
      <c r="H74" s="168" t="s">
        <v>373</v>
      </c>
      <c r="I74" s="258">
        <v>4.3813333333333286</v>
      </c>
      <c r="J74" s="168" t="s">
        <v>191</v>
      </c>
      <c r="K74" s="258">
        <v>4.083733333333333</v>
      </c>
      <c r="L74" s="168" t="s">
        <v>161</v>
      </c>
      <c r="M74" s="313">
        <v>4</v>
      </c>
      <c r="N74" s="313">
        <v>8</v>
      </c>
      <c r="O74" s="313">
        <v>47</v>
      </c>
      <c r="P74" s="313">
        <v>4</v>
      </c>
      <c r="Q74" s="313">
        <v>9</v>
      </c>
      <c r="R74" s="313">
        <v>67</v>
      </c>
    </row>
    <row r="75" spans="1:18">
      <c r="A75" s="3" t="s">
        <v>300</v>
      </c>
      <c r="B75" s="340" t="str">
        <f t="shared" si="14"/>
        <v>Namoi</v>
      </c>
      <c r="C75" s="28" t="str">
        <f t="shared" si="15"/>
        <v>Vetch, Woolypod</v>
      </c>
      <c r="D75" s="29" t="str">
        <f t="shared" si="16"/>
        <v>Legume</v>
      </c>
      <c r="E75" s="259">
        <v>0.64449999999999996</v>
      </c>
      <c r="F75" s="170" t="s">
        <v>371</v>
      </c>
      <c r="G75" s="259">
        <v>1.3931235635509853</v>
      </c>
      <c r="H75" s="170" t="s">
        <v>186</v>
      </c>
      <c r="I75" s="259">
        <v>5.0682666666666627</v>
      </c>
      <c r="J75" s="170" t="s">
        <v>161</v>
      </c>
      <c r="K75" s="259">
        <v>3.8944000000000001</v>
      </c>
      <c r="L75" s="170" t="s">
        <v>165</v>
      </c>
      <c r="M75" s="314">
        <v>2</v>
      </c>
      <c r="N75" s="314">
        <v>5</v>
      </c>
      <c r="O75" s="314">
        <v>31</v>
      </c>
      <c r="P75" s="314">
        <v>3</v>
      </c>
      <c r="Q75" s="314">
        <v>7</v>
      </c>
      <c r="R75" s="314">
        <v>55</v>
      </c>
    </row>
    <row r="76" spans="1:18">
      <c r="A76" s="3" t="s">
        <v>286</v>
      </c>
      <c r="B76" s="339" t="str">
        <f t="shared" si="14"/>
        <v>Double OO</v>
      </c>
      <c r="C76" s="164" t="str">
        <f t="shared" si="15"/>
        <v>Winter Pea</v>
      </c>
      <c r="D76" s="165" t="str">
        <f t="shared" si="16"/>
        <v>Legume</v>
      </c>
      <c r="E76" s="258">
        <v>0.67610000000000003</v>
      </c>
      <c r="F76" s="168" t="s">
        <v>344</v>
      </c>
      <c r="G76" s="258">
        <v>1.8540835661965314</v>
      </c>
      <c r="H76" s="168" t="s">
        <v>359</v>
      </c>
      <c r="I76" s="258">
        <v>3.7119999999999953</v>
      </c>
      <c r="J76" s="168" t="s">
        <v>231</v>
      </c>
      <c r="K76" s="258">
        <v>3.4224000000000006</v>
      </c>
      <c r="L76" s="168" t="s">
        <v>170</v>
      </c>
      <c r="M76" s="313">
        <v>2</v>
      </c>
      <c r="N76" s="313">
        <v>4</v>
      </c>
      <c r="O76" s="313">
        <v>22</v>
      </c>
      <c r="P76" s="313">
        <v>4</v>
      </c>
      <c r="Q76" s="313">
        <v>9</v>
      </c>
      <c r="R76" s="313">
        <v>67</v>
      </c>
    </row>
    <row r="77" spans="1:18">
      <c r="A77" s="3" t="s">
        <v>270</v>
      </c>
      <c r="B77" s="340" t="str">
        <f t="shared" si="14"/>
        <v>Survivor</v>
      </c>
      <c r="C77" s="28" t="str">
        <f t="shared" si="15"/>
        <v>Winter Pea</v>
      </c>
      <c r="D77" s="29" t="str">
        <f t="shared" si="16"/>
        <v>Legume</v>
      </c>
      <c r="E77" s="259">
        <v>0.91169999999999995</v>
      </c>
      <c r="F77" s="170" t="s">
        <v>198</v>
      </c>
      <c r="G77" s="259">
        <v>2.4277226805998775</v>
      </c>
      <c r="H77" s="170" t="s">
        <v>161</v>
      </c>
      <c r="I77" s="259">
        <v>4.0874666666666624</v>
      </c>
      <c r="J77" s="170" t="s">
        <v>127</v>
      </c>
      <c r="K77" s="259">
        <v>3.6597333333333335</v>
      </c>
      <c r="L77" s="170" t="s">
        <v>214</v>
      </c>
      <c r="M77" s="314">
        <v>3</v>
      </c>
      <c r="N77" s="314">
        <v>6</v>
      </c>
      <c r="O77" s="314">
        <v>34</v>
      </c>
      <c r="P77" s="314">
        <v>4</v>
      </c>
      <c r="Q77" s="314">
        <v>10</v>
      </c>
      <c r="R77" s="314">
        <v>76</v>
      </c>
    </row>
    <row r="78" spans="1:18">
      <c r="A78" s="3" t="s">
        <v>284</v>
      </c>
      <c r="B78" s="339" t="str">
        <f t="shared" si="14"/>
        <v>VNS (1)</v>
      </c>
      <c r="C78" s="164" t="str">
        <f t="shared" si="15"/>
        <v>Winter Pea</v>
      </c>
      <c r="D78" s="165" t="str">
        <f t="shared" si="16"/>
        <v>Legume</v>
      </c>
      <c r="E78" s="258">
        <v>0.82969999999999999</v>
      </c>
      <c r="F78" s="168" t="s">
        <v>342</v>
      </c>
      <c r="G78" s="258">
        <v>2.0487111228690957</v>
      </c>
      <c r="H78" s="168" t="s">
        <v>168</v>
      </c>
      <c r="I78" s="258">
        <v>4.0165333333333288</v>
      </c>
      <c r="J78" s="168" t="s">
        <v>97</v>
      </c>
      <c r="K78" s="258">
        <v>3.8725333333333332</v>
      </c>
      <c r="L78" s="168" t="s">
        <v>165</v>
      </c>
      <c r="M78" s="313">
        <v>2</v>
      </c>
      <c r="N78" s="313">
        <v>5</v>
      </c>
      <c r="O78" s="313">
        <v>30</v>
      </c>
      <c r="P78" s="313">
        <v>4</v>
      </c>
      <c r="Q78" s="313">
        <v>10</v>
      </c>
      <c r="R78" s="313">
        <v>77</v>
      </c>
    </row>
    <row r="79" spans="1:18">
      <c r="A79" s="3" t="s">
        <v>276</v>
      </c>
      <c r="B79" s="340" t="str">
        <f t="shared" si="14"/>
        <v>VNS (2)</v>
      </c>
      <c r="C79" s="28" t="str">
        <f t="shared" si="15"/>
        <v>Winter Pea</v>
      </c>
      <c r="D79" s="29" t="str">
        <f t="shared" si="16"/>
        <v>Legume</v>
      </c>
      <c r="E79" s="259">
        <v>1.0039</v>
      </c>
      <c r="F79" s="170" t="s">
        <v>216</v>
      </c>
      <c r="G79" s="259">
        <v>2.2843129019990411</v>
      </c>
      <c r="H79" s="170" t="s">
        <v>214</v>
      </c>
      <c r="I79" s="259">
        <v>4.8325333333333287</v>
      </c>
      <c r="J79" s="170" t="s">
        <v>165</v>
      </c>
      <c r="K79" s="259">
        <v>3.6128000000000009</v>
      </c>
      <c r="L79" s="170" t="s">
        <v>168</v>
      </c>
      <c r="M79" s="314">
        <v>3</v>
      </c>
      <c r="N79" s="314">
        <v>8</v>
      </c>
      <c r="O79" s="314">
        <v>46</v>
      </c>
      <c r="P79" s="314">
        <v>4</v>
      </c>
      <c r="Q79" s="314">
        <v>10</v>
      </c>
      <c r="R79" s="314">
        <v>75</v>
      </c>
    </row>
    <row r="80" spans="1:18" ht="12.75" customHeight="1">
      <c r="A80" s="3" t="s">
        <v>290</v>
      </c>
      <c r="B80" s="339" t="str">
        <f t="shared" si="14"/>
        <v>Windham</v>
      </c>
      <c r="C80" s="164" t="str">
        <f t="shared" si="15"/>
        <v>Winter Pea</v>
      </c>
      <c r="D80" s="165" t="str">
        <f t="shared" si="16"/>
        <v>Legume</v>
      </c>
      <c r="E80" s="258">
        <v>0.62490000000000001</v>
      </c>
      <c r="F80" s="168" t="s">
        <v>228</v>
      </c>
      <c r="G80" s="258">
        <v>1.9155448998826048</v>
      </c>
      <c r="H80" s="168" t="s">
        <v>356</v>
      </c>
      <c r="I80" s="258">
        <v>4.1615999999999955</v>
      </c>
      <c r="J80" s="168" t="s">
        <v>102</v>
      </c>
      <c r="K80" s="258">
        <v>3.5904000000000003</v>
      </c>
      <c r="L80" s="168" t="s">
        <v>168</v>
      </c>
      <c r="M80" s="313">
        <v>2</v>
      </c>
      <c r="N80" s="313">
        <v>4</v>
      </c>
      <c r="O80" s="313">
        <v>25</v>
      </c>
      <c r="P80" s="313">
        <v>4</v>
      </c>
      <c r="Q80" s="313">
        <v>10</v>
      </c>
      <c r="R80" s="313">
        <v>75</v>
      </c>
    </row>
    <row r="81" spans="1:32">
      <c r="A81" s="3" t="s">
        <v>278</v>
      </c>
      <c r="B81" s="340" t="str">
        <f t="shared" si="14"/>
        <v>WyoWinter (1)</v>
      </c>
      <c r="C81" s="28" t="str">
        <f t="shared" si="15"/>
        <v>Winter Pea</v>
      </c>
      <c r="D81" s="29" t="str">
        <f t="shared" si="16"/>
        <v>Legume</v>
      </c>
      <c r="E81" s="259">
        <v>0.82969999999999999</v>
      </c>
      <c r="F81" s="170" t="s">
        <v>342</v>
      </c>
      <c r="G81" s="259">
        <v>2.3150435688420776</v>
      </c>
      <c r="H81" s="170" t="s">
        <v>165</v>
      </c>
      <c r="I81" s="259">
        <v>4.3626666666666623</v>
      </c>
      <c r="J81" s="170" t="s">
        <v>191</v>
      </c>
      <c r="K81" s="259">
        <v>4.0714666666666668</v>
      </c>
      <c r="L81" s="170" t="s">
        <v>161</v>
      </c>
      <c r="M81" s="314">
        <v>3</v>
      </c>
      <c r="N81" s="314">
        <v>6</v>
      </c>
      <c r="O81" s="314">
        <v>34</v>
      </c>
      <c r="P81" s="314">
        <v>6</v>
      </c>
      <c r="Q81" s="314">
        <v>14</v>
      </c>
      <c r="R81" s="314">
        <v>101</v>
      </c>
    </row>
    <row r="82" spans="1:32" ht="12.75" customHeight="1">
      <c r="A82" s="3" t="s">
        <v>279</v>
      </c>
      <c r="B82" s="339" t="str">
        <f t="shared" si="14"/>
        <v>WyoWinter (2)</v>
      </c>
      <c r="C82" s="164" t="str">
        <f t="shared" si="15"/>
        <v>Winter Pea</v>
      </c>
      <c r="D82" s="165" t="str">
        <f t="shared" si="16"/>
        <v>Legume</v>
      </c>
      <c r="E82" s="258">
        <v>1.1063000000000001</v>
      </c>
      <c r="F82" s="168" t="s">
        <v>165</v>
      </c>
      <c r="G82" s="258">
        <v>1.8028657881248036</v>
      </c>
      <c r="H82" s="168" t="s">
        <v>342</v>
      </c>
      <c r="I82" s="258">
        <v>4.0927999999999951</v>
      </c>
      <c r="J82" s="168" t="s">
        <v>102</v>
      </c>
      <c r="K82" s="258">
        <v>3.84</v>
      </c>
      <c r="L82" s="168" t="s">
        <v>165</v>
      </c>
      <c r="M82" s="313">
        <v>3</v>
      </c>
      <c r="N82" s="313">
        <v>7</v>
      </c>
      <c r="O82" s="313">
        <v>41</v>
      </c>
      <c r="P82" s="313">
        <v>4</v>
      </c>
      <c r="Q82" s="313">
        <v>9</v>
      </c>
      <c r="R82" s="313">
        <v>68</v>
      </c>
    </row>
    <row r="83" spans="1:32" s="166" customFormat="1">
      <c r="B83" s="388" t="s">
        <v>1</v>
      </c>
      <c r="C83" s="403"/>
      <c r="D83" s="417"/>
      <c r="E83" s="270">
        <f>AVERAGE(E54:E82)</f>
        <v>0.53541344827586235</v>
      </c>
      <c r="F83" s="173"/>
      <c r="G83" s="270">
        <f>AVERAGE(G54:G82)</f>
        <v>1.5617553219612483</v>
      </c>
      <c r="H83" s="173"/>
      <c r="I83" s="270">
        <f>AVERAGE(I54:I82)</f>
        <v>4.1216558298214689</v>
      </c>
      <c r="J83" s="175"/>
      <c r="K83" s="270">
        <f>AVERAGE(K54:K82)</f>
        <v>3.1712018458548821</v>
      </c>
      <c r="L83" s="175"/>
      <c r="M83" s="315">
        <f t="shared" ref="M83:R83" si="17">AVERAGE(M54:M82)</f>
        <v>1.6428571428571428</v>
      </c>
      <c r="N83" s="315">
        <f t="shared" si="17"/>
        <v>3.7857142857142856</v>
      </c>
      <c r="O83" s="315">
        <f t="shared" si="17"/>
        <v>21.75</v>
      </c>
      <c r="P83" s="315">
        <f t="shared" si="17"/>
        <v>2.9310344827586206</v>
      </c>
      <c r="Q83" s="315">
        <f t="shared" si="17"/>
        <v>6.8620689655172411</v>
      </c>
      <c r="R83" s="315">
        <f t="shared" si="17"/>
        <v>51</v>
      </c>
    </row>
    <row r="84" spans="1:32" s="166" customFormat="1">
      <c r="B84" s="389" t="s">
        <v>429</v>
      </c>
      <c r="C84" s="404"/>
      <c r="D84" s="418"/>
      <c r="E84" s="272">
        <f>MIN(E54:E82)</f>
        <v>5.8299999999999997E-15</v>
      </c>
      <c r="F84" s="179"/>
      <c r="G84" s="272">
        <f>MIN(G54:G82)</f>
        <v>0.63510044808941979</v>
      </c>
      <c r="H84" s="179"/>
      <c r="I84" s="272">
        <f>MIN(I54:I82)</f>
        <v>2.890133333333329</v>
      </c>
      <c r="J84" s="180"/>
      <c r="K84" s="272">
        <f>MIN(K54:K82)</f>
        <v>2.0037333333333764</v>
      </c>
      <c r="L84" s="180"/>
      <c r="M84" s="316">
        <f t="shared" ref="M84:R84" si="18">MIN(M54:M82)</f>
        <v>0</v>
      </c>
      <c r="N84" s="316">
        <f t="shared" si="18"/>
        <v>0</v>
      </c>
      <c r="O84" s="316">
        <f t="shared" si="18"/>
        <v>0</v>
      </c>
      <c r="P84" s="316">
        <f t="shared" si="18"/>
        <v>1</v>
      </c>
      <c r="Q84" s="316">
        <f t="shared" si="18"/>
        <v>1</v>
      </c>
      <c r="R84" s="316">
        <f t="shared" si="18"/>
        <v>10</v>
      </c>
    </row>
    <row r="85" spans="1:32" s="166" customFormat="1">
      <c r="B85" s="389" t="s">
        <v>430</v>
      </c>
      <c r="C85" s="404"/>
      <c r="D85" s="418"/>
      <c r="E85" s="272">
        <f>MAX(E54:E82)</f>
        <v>1.2702</v>
      </c>
      <c r="F85" s="179"/>
      <c r="G85" s="272">
        <f>MAX(G54:G82)</f>
        <v>3.1857457960614424</v>
      </c>
      <c r="H85" s="179"/>
      <c r="I85" s="272">
        <f>MAX(I54:I82)</f>
        <v>5.2933333333333294</v>
      </c>
      <c r="J85" s="180"/>
      <c r="K85" s="272">
        <f>MAX(K54:K82)</f>
        <v>4.369600000000001</v>
      </c>
      <c r="L85" s="180"/>
      <c r="M85" s="316">
        <f t="shared" ref="M85:R85" si="19">MAX(M54:M82)</f>
        <v>4</v>
      </c>
      <c r="N85" s="316">
        <f t="shared" si="19"/>
        <v>10</v>
      </c>
      <c r="O85" s="316">
        <f t="shared" si="19"/>
        <v>56</v>
      </c>
      <c r="P85" s="316">
        <f t="shared" si="19"/>
        <v>7</v>
      </c>
      <c r="Q85" s="316">
        <f t="shared" si="19"/>
        <v>16</v>
      </c>
      <c r="R85" s="316">
        <f t="shared" si="19"/>
        <v>117</v>
      </c>
    </row>
    <row r="86" spans="1:32" s="166" customFormat="1" ht="13.8" thickBot="1">
      <c r="B86" s="390" t="s">
        <v>431</v>
      </c>
      <c r="C86" s="405"/>
      <c r="D86" s="419"/>
      <c r="E86" s="274">
        <f>E85-E84</f>
        <v>1.2701999999999942</v>
      </c>
      <c r="F86" s="184"/>
      <c r="G86" s="274">
        <f t="shared" ref="G86" si="20">G85-G84</f>
        <v>2.5506453479720226</v>
      </c>
      <c r="H86" s="184"/>
      <c r="I86" s="274">
        <f t="shared" ref="I86" si="21">I85-I84</f>
        <v>2.4032000000000004</v>
      </c>
      <c r="J86" s="186"/>
      <c r="K86" s="274">
        <f t="shared" ref="K86" si="22">K85-K84</f>
        <v>2.3658666666666246</v>
      </c>
      <c r="L86" s="186"/>
      <c r="M86" s="317">
        <f t="shared" ref="M86:R86" si="23">M85-M84</f>
        <v>4</v>
      </c>
      <c r="N86" s="317">
        <f t="shared" si="23"/>
        <v>10</v>
      </c>
      <c r="O86" s="317">
        <f t="shared" si="23"/>
        <v>56</v>
      </c>
      <c r="P86" s="317">
        <f t="shared" si="23"/>
        <v>6</v>
      </c>
      <c r="Q86" s="317">
        <f t="shared" si="23"/>
        <v>15</v>
      </c>
      <c r="R86" s="317">
        <f t="shared" si="23"/>
        <v>107</v>
      </c>
    </row>
    <row r="87" spans="1:32" s="248" customFormat="1" ht="85.2" customHeight="1">
      <c r="B87" s="486" t="s">
        <v>565</v>
      </c>
      <c r="C87" s="486"/>
      <c r="D87" s="486"/>
      <c r="E87" s="486"/>
      <c r="F87" s="486"/>
      <c r="G87" s="486"/>
      <c r="H87" s="486"/>
      <c r="I87" s="486"/>
      <c r="J87" s="486"/>
      <c r="K87" s="486"/>
      <c r="L87" s="486"/>
      <c r="M87" s="486"/>
      <c r="N87" s="486"/>
      <c r="O87" s="486"/>
      <c r="P87" s="486"/>
      <c r="Q87" s="486"/>
      <c r="R87" s="486"/>
      <c r="S87" s="276"/>
      <c r="T87" s="276"/>
      <c r="AF87" s="248" t="s">
        <v>3</v>
      </c>
    </row>
    <row r="88" spans="1:32" s="166" customFormat="1" ht="30" customHeight="1" thickBot="1">
      <c r="B88" s="499" t="s">
        <v>576</v>
      </c>
      <c r="C88" s="499"/>
      <c r="D88" s="499"/>
      <c r="E88" s="499"/>
      <c r="F88" s="499"/>
      <c r="G88" s="499"/>
      <c r="H88" s="499"/>
      <c r="I88" s="499"/>
      <c r="J88" s="499"/>
      <c r="K88" s="499"/>
      <c r="L88" s="499"/>
      <c r="M88" s="499"/>
      <c r="N88" s="499"/>
      <c r="O88" s="499"/>
      <c r="P88" s="499"/>
      <c r="Q88" s="499"/>
      <c r="R88" s="499"/>
    </row>
    <row r="89" spans="1:32" ht="28.2" customHeight="1">
      <c r="B89" s="1" t="s">
        <v>21</v>
      </c>
      <c r="C89" s="331"/>
      <c r="D89" s="332"/>
      <c r="E89" s="477" t="s">
        <v>595</v>
      </c>
      <c r="F89" s="478"/>
      <c r="G89" s="478"/>
      <c r="H89" s="478"/>
      <c r="I89" s="477" t="s">
        <v>594</v>
      </c>
      <c r="J89" s="478"/>
      <c r="K89" s="478"/>
      <c r="L89" s="478"/>
      <c r="M89" s="477" t="s">
        <v>590</v>
      </c>
      <c r="N89" s="478"/>
      <c r="O89" s="478"/>
      <c r="P89" s="477" t="s">
        <v>591</v>
      </c>
      <c r="Q89" s="478"/>
      <c r="R89" s="478"/>
    </row>
    <row r="90" spans="1:32" ht="19.8" customHeight="1" thickBot="1">
      <c r="B90" s="2"/>
      <c r="C90" s="336"/>
      <c r="D90" s="338"/>
      <c r="E90" s="480" t="s">
        <v>269</v>
      </c>
      <c r="F90" s="481"/>
      <c r="G90" s="482" t="s">
        <v>81</v>
      </c>
      <c r="H90" s="481"/>
      <c r="I90" s="483" t="s">
        <v>85</v>
      </c>
      <c r="J90" s="481"/>
      <c r="K90" s="481" t="s">
        <v>81</v>
      </c>
      <c r="L90" s="481"/>
      <c r="M90" s="330" t="s">
        <v>525</v>
      </c>
      <c r="N90" s="328" t="s">
        <v>526</v>
      </c>
      <c r="O90" s="328" t="s">
        <v>527</v>
      </c>
      <c r="P90" s="330" t="s">
        <v>525</v>
      </c>
      <c r="Q90" s="328" t="s">
        <v>526</v>
      </c>
      <c r="R90" s="328" t="s">
        <v>527</v>
      </c>
    </row>
    <row r="91" spans="1:32" s="181" customFormat="1">
      <c r="B91" s="393" t="s">
        <v>447</v>
      </c>
      <c r="C91" s="408"/>
      <c r="D91" s="408"/>
      <c r="E91" s="282"/>
      <c r="F91" s="210"/>
      <c r="G91" s="282"/>
      <c r="H91" s="210"/>
      <c r="I91" s="283"/>
      <c r="J91" s="211"/>
      <c r="K91" s="283"/>
      <c r="L91" s="211"/>
      <c r="M91" s="219"/>
      <c r="N91" s="219"/>
      <c r="O91" s="219"/>
      <c r="P91" s="219"/>
      <c r="Q91" s="219"/>
      <c r="R91" s="219"/>
    </row>
    <row r="92" spans="1:32" s="181" customFormat="1">
      <c r="B92" s="394" t="s">
        <v>1</v>
      </c>
      <c r="C92" s="409"/>
      <c r="D92" s="420"/>
      <c r="E92" s="284">
        <f>E16</f>
        <v>0.47026363636363633</v>
      </c>
      <c r="F92" s="209"/>
      <c r="G92" s="284">
        <f>G16</f>
        <v>1.0588111575918919</v>
      </c>
      <c r="H92" s="209"/>
      <c r="I92" s="284">
        <f>I16</f>
        <v>2.128150158350731</v>
      </c>
      <c r="J92" s="201"/>
      <c r="K92" s="284">
        <f>K16</f>
        <v>1.665646929205135</v>
      </c>
      <c r="L92" s="201"/>
      <c r="M92" s="285">
        <f t="shared" ref="M92:R95" si="24">M16</f>
        <v>0.63636363636363635</v>
      </c>
      <c r="N92" s="285">
        <f t="shared" si="24"/>
        <v>1.3636363636363635</v>
      </c>
      <c r="O92" s="285">
        <f t="shared" si="24"/>
        <v>7.2727272727272725</v>
      </c>
      <c r="P92" s="285">
        <f t="shared" si="24"/>
        <v>0.27272727272727271</v>
      </c>
      <c r="Q92" s="285">
        <f t="shared" si="24"/>
        <v>1.0909090909090908</v>
      </c>
      <c r="R92" s="285">
        <f t="shared" si="24"/>
        <v>10.545454545454545</v>
      </c>
    </row>
    <row r="93" spans="1:32" s="181" customFormat="1">
      <c r="B93" s="395" t="s">
        <v>429</v>
      </c>
      <c r="C93" s="410"/>
      <c r="D93" s="421"/>
      <c r="E93" s="286">
        <f>E17</f>
        <v>0.1741</v>
      </c>
      <c r="F93" s="231"/>
      <c r="G93" s="286">
        <f>G17</f>
        <v>0.46096000264554676</v>
      </c>
      <c r="H93" s="231"/>
      <c r="I93" s="286">
        <f>I17</f>
        <v>1.7962666666666618</v>
      </c>
      <c r="J93" s="232"/>
      <c r="K93" s="286">
        <f>K17</f>
        <v>1.3685333333333345</v>
      </c>
      <c r="L93" s="232"/>
      <c r="M93" s="287">
        <f t="shared" si="24"/>
        <v>0</v>
      </c>
      <c r="N93" s="287">
        <f t="shared" si="24"/>
        <v>1</v>
      </c>
      <c r="O93" s="287">
        <f t="shared" si="24"/>
        <v>3</v>
      </c>
      <c r="P93" s="287">
        <f t="shared" si="24"/>
        <v>0</v>
      </c>
      <c r="Q93" s="287">
        <f t="shared" si="24"/>
        <v>1</v>
      </c>
      <c r="R93" s="287">
        <f t="shared" si="24"/>
        <v>6</v>
      </c>
    </row>
    <row r="94" spans="1:32" s="181" customFormat="1">
      <c r="B94" s="396" t="s">
        <v>430</v>
      </c>
      <c r="C94" s="411"/>
      <c r="D94" s="422"/>
      <c r="E94" s="288">
        <f>E18</f>
        <v>0.73750000000000004</v>
      </c>
      <c r="F94" s="206"/>
      <c r="G94" s="288">
        <f t="shared" ref="G94:G95" si="25">G18</f>
        <v>1.6696995651383131</v>
      </c>
      <c r="H94" s="206"/>
      <c r="I94" s="288">
        <f t="shared" ref="I94:I95" si="26">I18</f>
        <v>2.4155184085247532</v>
      </c>
      <c r="J94" s="207"/>
      <c r="K94" s="288">
        <f t="shared" ref="K94:K95" si="27">K18</f>
        <v>2.1082666666666676</v>
      </c>
      <c r="L94" s="207"/>
      <c r="M94" s="289">
        <f t="shared" si="24"/>
        <v>1</v>
      </c>
      <c r="N94" s="289">
        <f t="shared" si="24"/>
        <v>2</v>
      </c>
      <c r="O94" s="289">
        <f t="shared" si="24"/>
        <v>13</v>
      </c>
      <c r="P94" s="289">
        <f t="shared" si="24"/>
        <v>1</v>
      </c>
      <c r="Q94" s="289">
        <f t="shared" si="24"/>
        <v>2</v>
      </c>
      <c r="R94" s="289">
        <f t="shared" si="24"/>
        <v>17</v>
      </c>
    </row>
    <row r="95" spans="1:32" s="181" customFormat="1" ht="13.8" thickBot="1">
      <c r="B95" s="395" t="s">
        <v>431</v>
      </c>
      <c r="C95" s="410"/>
      <c r="D95" s="421"/>
      <c r="E95" s="290">
        <f>E19</f>
        <v>0.56340000000000001</v>
      </c>
      <c r="F95" s="231"/>
      <c r="G95" s="290">
        <f t="shared" si="25"/>
        <v>1.2087395624927664</v>
      </c>
      <c r="H95" s="231"/>
      <c r="I95" s="290">
        <f t="shared" si="26"/>
        <v>0.6192517418580914</v>
      </c>
      <c r="J95" s="232"/>
      <c r="K95" s="290">
        <f t="shared" si="27"/>
        <v>0.73973333333333313</v>
      </c>
      <c r="L95" s="232"/>
      <c r="M95" s="291">
        <f t="shared" si="24"/>
        <v>1</v>
      </c>
      <c r="N95" s="291">
        <f t="shared" si="24"/>
        <v>1</v>
      </c>
      <c r="O95" s="291">
        <f t="shared" si="24"/>
        <v>10</v>
      </c>
      <c r="P95" s="291">
        <f t="shared" si="24"/>
        <v>1</v>
      </c>
      <c r="Q95" s="291">
        <f t="shared" si="24"/>
        <v>1</v>
      </c>
      <c r="R95" s="291">
        <f t="shared" si="24"/>
        <v>11</v>
      </c>
    </row>
    <row r="96" spans="1:32" s="181" customFormat="1">
      <c r="B96" s="397" t="s">
        <v>448</v>
      </c>
      <c r="C96" s="412"/>
      <c r="D96" s="412"/>
      <c r="E96" s="292"/>
      <c r="F96" s="213"/>
      <c r="G96" s="292"/>
      <c r="H96" s="213"/>
      <c r="I96" s="292"/>
      <c r="J96" s="214"/>
      <c r="K96" s="292"/>
      <c r="L96" s="214"/>
      <c r="M96" s="293"/>
      <c r="N96" s="293"/>
      <c r="O96" s="293"/>
      <c r="P96" s="293"/>
      <c r="Q96" s="293"/>
      <c r="R96" s="293"/>
    </row>
    <row r="97" spans="2:18" s="181" customFormat="1">
      <c r="B97" s="394" t="s">
        <v>1</v>
      </c>
      <c r="C97" s="409"/>
      <c r="D97" s="420"/>
      <c r="E97" s="284">
        <f>E45</f>
        <v>0.52190099999999995</v>
      </c>
      <c r="F97" s="209"/>
      <c r="G97" s="284">
        <f>G45</f>
        <v>1.527826319879628</v>
      </c>
      <c r="H97" s="209"/>
      <c r="I97" s="284">
        <f>I45</f>
        <v>1.5681866666666617</v>
      </c>
      <c r="J97" s="201"/>
      <c r="K97" s="284">
        <f>K45</f>
        <v>0.82381957219807889</v>
      </c>
      <c r="L97" s="201"/>
      <c r="M97" s="285">
        <f t="shared" ref="M97:R100" si="28">M45</f>
        <v>0</v>
      </c>
      <c r="N97" s="285">
        <f t="shared" si="28"/>
        <v>0.05</v>
      </c>
      <c r="O97" s="285">
        <f t="shared" si="28"/>
        <v>2.5</v>
      </c>
      <c r="P97" s="285">
        <f t="shared" si="28"/>
        <v>0</v>
      </c>
      <c r="Q97" s="285">
        <f t="shared" si="28"/>
        <v>-0.15</v>
      </c>
      <c r="R97" s="285">
        <f t="shared" si="28"/>
        <v>-1.9</v>
      </c>
    </row>
    <row r="98" spans="2:18" s="181" customFormat="1">
      <c r="B98" s="395" t="s">
        <v>429</v>
      </c>
      <c r="C98" s="410"/>
      <c r="D98" s="421"/>
      <c r="E98" s="286">
        <f>E46</f>
        <v>5.1220000000000002E-2</v>
      </c>
      <c r="F98" s="231"/>
      <c r="G98" s="286">
        <f>G46</f>
        <v>0.64534400370376521</v>
      </c>
      <c r="H98" s="231"/>
      <c r="I98" s="286">
        <f t="shared" ref="I98:I100" si="29">I46</f>
        <v>1.3119999999999954</v>
      </c>
      <c r="J98" s="232"/>
      <c r="K98" s="286">
        <f t="shared" ref="K98:K100" si="30">K46</f>
        <v>0.6405333333333334</v>
      </c>
      <c r="L98" s="232"/>
      <c r="M98" s="287">
        <f t="shared" si="28"/>
        <v>0</v>
      </c>
      <c r="N98" s="287">
        <f t="shared" si="28"/>
        <v>0</v>
      </c>
      <c r="O98" s="287">
        <f t="shared" si="28"/>
        <v>1</v>
      </c>
      <c r="P98" s="287">
        <f t="shared" si="28"/>
        <v>0</v>
      </c>
      <c r="Q98" s="287">
        <f t="shared" si="28"/>
        <v>-1</v>
      </c>
      <c r="R98" s="287">
        <f t="shared" si="28"/>
        <v>-6</v>
      </c>
    </row>
    <row r="99" spans="2:18" s="181" customFormat="1">
      <c r="B99" s="396" t="s">
        <v>430</v>
      </c>
      <c r="C99" s="411"/>
      <c r="D99" s="422"/>
      <c r="E99" s="288">
        <f>E47</f>
        <v>1.0755999999999999</v>
      </c>
      <c r="F99" s="206"/>
      <c r="G99" s="288">
        <f>G47</f>
        <v>2.0691982340977861</v>
      </c>
      <c r="H99" s="206"/>
      <c r="I99" s="288">
        <f t="shared" si="29"/>
        <v>2.1631999999999958</v>
      </c>
      <c r="J99" s="207"/>
      <c r="K99" s="288">
        <f t="shared" si="30"/>
        <v>1.2613333333333343</v>
      </c>
      <c r="L99" s="207"/>
      <c r="M99" s="289">
        <f t="shared" si="28"/>
        <v>0</v>
      </c>
      <c r="N99" s="289">
        <f t="shared" si="28"/>
        <v>1</v>
      </c>
      <c r="O99" s="289">
        <f t="shared" si="28"/>
        <v>3</v>
      </c>
      <c r="P99" s="289">
        <f t="shared" si="28"/>
        <v>0</v>
      </c>
      <c r="Q99" s="289">
        <f t="shared" si="28"/>
        <v>0</v>
      </c>
      <c r="R99" s="289">
        <f t="shared" si="28"/>
        <v>4</v>
      </c>
    </row>
    <row r="100" spans="2:18" s="166" customFormat="1" ht="13.8" thickBot="1">
      <c r="B100" s="395" t="s">
        <v>431</v>
      </c>
      <c r="C100" s="410"/>
      <c r="D100" s="421"/>
      <c r="E100" s="290">
        <f>E48</f>
        <v>1.0243799999999998</v>
      </c>
      <c r="F100" s="231"/>
      <c r="G100" s="290">
        <f>G48</f>
        <v>1.4238542303940209</v>
      </c>
      <c r="H100" s="231"/>
      <c r="I100" s="290">
        <f t="shared" si="29"/>
        <v>0.8512000000000004</v>
      </c>
      <c r="J100" s="232"/>
      <c r="K100" s="290">
        <f t="shared" si="30"/>
        <v>0.62080000000000091</v>
      </c>
      <c r="L100" s="232"/>
      <c r="M100" s="291">
        <f t="shared" si="28"/>
        <v>0</v>
      </c>
      <c r="N100" s="291">
        <f t="shared" si="28"/>
        <v>1</v>
      </c>
      <c r="O100" s="291">
        <f t="shared" si="28"/>
        <v>2</v>
      </c>
      <c r="P100" s="291">
        <f t="shared" si="28"/>
        <v>0</v>
      </c>
      <c r="Q100" s="291">
        <f t="shared" si="28"/>
        <v>1</v>
      </c>
      <c r="R100" s="291">
        <f t="shared" si="28"/>
        <v>10</v>
      </c>
    </row>
    <row r="101" spans="2:18" s="166" customFormat="1">
      <c r="B101" s="398" t="s">
        <v>449</v>
      </c>
      <c r="C101" s="413"/>
      <c r="D101" s="413"/>
      <c r="E101" s="294"/>
      <c r="F101" s="216"/>
      <c r="G101" s="294"/>
      <c r="H101" s="216"/>
      <c r="I101" s="294"/>
      <c r="J101" s="217"/>
      <c r="K101" s="294"/>
      <c r="L101" s="217"/>
      <c r="M101" s="295"/>
      <c r="N101" s="295"/>
      <c r="O101" s="295"/>
      <c r="P101" s="295"/>
      <c r="Q101" s="295"/>
      <c r="R101" s="295"/>
    </row>
    <row r="102" spans="2:18" s="166" customFormat="1">
      <c r="B102" s="394" t="s">
        <v>1</v>
      </c>
      <c r="C102" s="409"/>
      <c r="D102" s="420"/>
      <c r="E102" s="284">
        <f>E83</f>
        <v>0.53541344827586235</v>
      </c>
      <c r="F102" s="209"/>
      <c r="G102" s="284">
        <f>G83</f>
        <v>1.5617553219612483</v>
      </c>
      <c r="H102" s="209"/>
      <c r="I102" s="284">
        <f>I83</f>
        <v>4.1216558298214689</v>
      </c>
      <c r="J102" s="201"/>
      <c r="K102" s="284">
        <f>K83</f>
        <v>3.1712018458548821</v>
      </c>
      <c r="L102" s="201"/>
      <c r="M102" s="285">
        <f t="shared" ref="M102:R105" si="31">M83</f>
        <v>1.6428571428571428</v>
      </c>
      <c r="N102" s="285">
        <f t="shared" si="31"/>
        <v>3.7857142857142856</v>
      </c>
      <c r="O102" s="285">
        <f t="shared" si="31"/>
        <v>21.75</v>
      </c>
      <c r="P102" s="285">
        <f t="shared" si="31"/>
        <v>2.9310344827586206</v>
      </c>
      <c r="Q102" s="285">
        <f t="shared" si="31"/>
        <v>6.8620689655172411</v>
      </c>
      <c r="R102" s="285">
        <f t="shared" si="31"/>
        <v>51</v>
      </c>
    </row>
    <row r="103" spans="2:18" s="166" customFormat="1">
      <c r="B103" s="395" t="s">
        <v>429</v>
      </c>
      <c r="C103" s="410"/>
      <c r="D103" s="421"/>
      <c r="E103" s="286">
        <f t="shared" ref="E103:G105" si="32">E84</f>
        <v>5.8299999999999997E-15</v>
      </c>
      <c r="F103" s="231"/>
      <c r="G103" s="286">
        <f t="shared" si="32"/>
        <v>0.63510044808941979</v>
      </c>
      <c r="H103" s="231"/>
      <c r="I103" s="286">
        <f t="shared" ref="I103:I105" si="33">I84</f>
        <v>2.890133333333329</v>
      </c>
      <c r="J103" s="232"/>
      <c r="K103" s="286">
        <f t="shared" ref="K103:K105" si="34">K84</f>
        <v>2.0037333333333764</v>
      </c>
      <c r="L103" s="232"/>
      <c r="M103" s="287">
        <f t="shared" si="31"/>
        <v>0</v>
      </c>
      <c r="N103" s="287">
        <f t="shared" si="31"/>
        <v>0</v>
      </c>
      <c r="O103" s="287">
        <f t="shared" si="31"/>
        <v>0</v>
      </c>
      <c r="P103" s="287">
        <f t="shared" si="31"/>
        <v>1</v>
      </c>
      <c r="Q103" s="287">
        <f t="shared" si="31"/>
        <v>1</v>
      </c>
      <c r="R103" s="287">
        <f t="shared" si="31"/>
        <v>10</v>
      </c>
    </row>
    <row r="104" spans="2:18" s="166" customFormat="1">
      <c r="B104" s="396" t="s">
        <v>430</v>
      </c>
      <c r="C104" s="411"/>
      <c r="D104" s="422"/>
      <c r="E104" s="288">
        <f t="shared" si="32"/>
        <v>1.2702</v>
      </c>
      <c r="F104" s="206"/>
      <c r="G104" s="288">
        <f t="shared" si="32"/>
        <v>3.1857457960614424</v>
      </c>
      <c r="H104" s="206"/>
      <c r="I104" s="288">
        <f t="shared" si="33"/>
        <v>5.2933333333333294</v>
      </c>
      <c r="J104" s="207"/>
      <c r="K104" s="288">
        <f t="shared" si="34"/>
        <v>4.369600000000001</v>
      </c>
      <c r="L104" s="207"/>
      <c r="M104" s="289">
        <f t="shared" si="31"/>
        <v>4</v>
      </c>
      <c r="N104" s="289">
        <f t="shared" si="31"/>
        <v>10</v>
      </c>
      <c r="O104" s="289">
        <f t="shared" si="31"/>
        <v>56</v>
      </c>
      <c r="P104" s="289">
        <f t="shared" si="31"/>
        <v>7</v>
      </c>
      <c r="Q104" s="289">
        <f t="shared" si="31"/>
        <v>16</v>
      </c>
      <c r="R104" s="289">
        <f t="shared" si="31"/>
        <v>117</v>
      </c>
    </row>
    <row r="105" spans="2:18" s="166" customFormat="1" ht="13.8" thickBot="1">
      <c r="B105" s="399" t="s">
        <v>431</v>
      </c>
      <c r="C105" s="414"/>
      <c r="D105" s="423"/>
      <c r="E105" s="290">
        <f t="shared" si="32"/>
        <v>1.2701999999999942</v>
      </c>
      <c r="F105" s="237"/>
      <c r="G105" s="290">
        <f t="shared" si="32"/>
        <v>2.5506453479720226</v>
      </c>
      <c r="H105" s="237"/>
      <c r="I105" s="290">
        <f t="shared" si="33"/>
        <v>2.4032000000000004</v>
      </c>
      <c r="J105" s="238"/>
      <c r="K105" s="290">
        <f t="shared" si="34"/>
        <v>2.3658666666666246</v>
      </c>
      <c r="L105" s="238"/>
      <c r="M105" s="291">
        <f t="shared" si="31"/>
        <v>4</v>
      </c>
      <c r="N105" s="291">
        <f t="shared" si="31"/>
        <v>10</v>
      </c>
      <c r="O105" s="291">
        <f t="shared" si="31"/>
        <v>56</v>
      </c>
      <c r="P105" s="291">
        <f t="shared" si="31"/>
        <v>6</v>
      </c>
      <c r="Q105" s="291">
        <f t="shared" si="31"/>
        <v>15</v>
      </c>
      <c r="R105" s="291">
        <f t="shared" si="31"/>
        <v>107</v>
      </c>
    </row>
    <row r="106" spans="2:18" s="166" customFormat="1" ht="12.75" customHeight="1">
      <c r="B106" s="400" t="s">
        <v>446</v>
      </c>
      <c r="C106" s="415"/>
      <c r="D106" s="415"/>
      <c r="E106" s="296"/>
      <c r="F106" s="241"/>
      <c r="G106" s="296"/>
      <c r="H106" s="241"/>
      <c r="I106" s="296"/>
      <c r="J106" s="241"/>
      <c r="K106" s="296"/>
      <c r="L106" s="241"/>
      <c r="M106" s="297"/>
      <c r="N106" s="297"/>
      <c r="O106" s="297"/>
      <c r="P106" s="297"/>
      <c r="Q106" s="297"/>
      <c r="R106" s="297"/>
    </row>
    <row r="107" spans="2:18" s="166" customFormat="1" ht="12.75" customHeight="1">
      <c r="B107" s="394" t="s">
        <v>1</v>
      </c>
      <c r="C107" s="409"/>
      <c r="D107" s="420"/>
      <c r="E107" s="284">
        <f>AVERAGE(E5:E15,E25:E44,E54:E82)</f>
        <v>0.5189651666666667</v>
      </c>
      <c r="F107" s="199"/>
      <c r="G107" s="284">
        <f>AVERAGE(G5:G15,G25:G44,G54:G82)</f>
        <v>1.4582392244663258</v>
      </c>
      <c r="H107" s="199"/>
      <c r="I107" s="284">
        <f>AVERAGE(I5:I15,I25:I44,I54:I82)</f>
        <v>2.6903235621886399</v>
      </c>
      <c r="J107" s="201"/>
      <c r="K107" s="284">
        <f>AVERAGE(K5:K15,K25:K44,K54:K82)</f>
        <v>2.1127226865834938</v>
      </c>
      <c r="L107" s="201"/>
      <c r="M107" s="285">
        <f t="shared" ref="M107:R107" si="35">AVERAGE(M5:M15,M25:M44,M54:M82)</f>
        <v>0.89830508474576276</v>
      </c>
      <c r="N107" s="285">
        <f t="shared" si="35"/>
        <v>2.0677966101694913</v>
      </c>
      <c r="O107" s="285">
        <f t="shared" si="35"/>
        <v>12.525423728813559</v>
      </c>
      <c r="P107" s="285">
        <f t="shared" si="35"/>
        <v>1.4666666666666666</v>
      </c>
      <c r="Q107" s="285">
        <f t="shared" si="35"/>
        <v>3.4666666666666668</v>
      </c>
      <c r="R107" s="285">
        <f t="shared" si="35"/>
        <v>25.95</v>
      </c>
    </row>
    <row r="108" spans="2:18" s="166" customFormat="1" ht="12.75" customHeight="1">
      <c r="B108" s="395" t="s">
        <v>2</v>
      </c>
      <c r="C108" s="410"/>
      <c r="D108" s="421"/>
      <c r="E108" s="298">
        <v>0.1</v>
      </c>
      <c r="F108" s="226"/>
      <c r="G108" s="298">
        <v>0.3</v>
      </c>
      <c r="H108" s="226"/>
      <c r="I108" s="299">
        <v>0.2</v>
      </c>
      <c r="J108" s="227"/>
      <c r="K108" s="286">
        <v>0.2</v>
      </c>
      <c r="L108" s="227"/>
      <c r="M108" s="300">
        <f>(_xlfn.STDEV.S(M5:M15,M25:M44,M54:M82))/(SQRT(60))</f>
        <v>0.1620538353400259</v>
      </c>
      <c r="N108" s="300">
        <f t="shared" ref="N108:R108" si="36">(_xlfn.STDEV.S(N5:N15,N25:N44,N54:N82))/(SQRT(60))</f>
        <v>0.35384944423259057</v>
      </c>
      <c r="O108" s="300">
        <f t="shared" si="36"/>
        <v>1.9542697040017172</v>
      </c>
      <c r="P108" s="300">
        <f t="shared" si="36"/>
        <v>0.23824531186412756</v>
      </c>
      <c r="Q108" s="300">
        <f t="shared" si="36"/>
        <v>0.54847846378449983</v>
      </c>
      <c r="R108" s="300">
        <f t="shared" si="36"/>
        <v>4.0903237753961017</v>
      </c>
    </row>
    <row r="109" spans="2:18" s="166" customFormat="1" ht="12.75" customHeight="1">
      <c r="B109" s="396" t="s">
        <v>429</v>
      </c>
      <c r="C109" s="411"/>
      <c r="D109" s="422"/>
      <c r="E109" s="301">
        <f>MIN(E5:E15,E25:E44,E54:E82)</f>
        <v>5.8299999999999997E-15</v>
      </c>
      <c r="F109" s="206"/>
      <c r="G109" s="301">
        <f>MIN(G5:G15,G25:G44,G54:G82)</f>
        <v>0.46096000264554676</v>
      </c>
      <c r="H109" s="206"/>
      <c r="I109" s="301">
        <f>MIN(I5:I15,I25:I44,I54:I82)</f>
        <v>1.3119999999999954</v>
      </c>
      <c r="J109" s="207"/>
      <c r="K109" s="301">
        <f>MIN(K5:K15,K25:K44,K54:K82)</f>
        <v>0.6405333333333334</v>
      </c>
      <c r="L109" s="207"/>
      <c r="M109" s="302">
        <f t="shared" ref="M109:R109" si="37">MIN(M5:M15,M25:M44,M54:M82)</f>
        <v>0</v>
      </c>
      <c r="N109" s="302">
        <f t="shared" si="37"/>
        <v>0</v>
      </c>
      <c r="O109" s="302">
        <f t="shared" si="37"/>
        <v>0</v>
      </c>
      <c r="P109" s="302">
        <f t="shared" si="37"/>
        <v>0</v>
      </c>
      <c r="Q109" s="302">
        <f t="shared" si="37"/>
        <v>-1</v>
      </c>
      <c r="R109" s="302">
        <f t="shared" si="37"/>
        <v>-6</v>
      </c>
    </row>
    <row r="110" spans="2:18" s="166" customFormat="1" ht="12.75" customHeight="1">
      <c r="B110" s="395" t="s">
        <v>430</v>
      </c>
      <c r="C110" s="410"/>
      <c r="D110" s="421"/>
      <c r="E110" s="298">
        <f>MAX(E5:E15,E25:E44,E54:E82)</f>
        <v>1.2702</v>
      </c>
      <c r="F110" s="231"/>
      <c r="G110" s="298">
        <f>MAX(G5:G15,G25:G44,G54:G82)</f>
        <v>3.1857457960614424</v>
      </c>
      <c r="H110" s="231"/>
      <c r="I110" s="298">
        <f>MAX(I5:I15,I25:I44,I54:I82)</f>
        <v>5.2933333333333294</v>
      </c>
      <c r="J110" s="232"/>
      <c r="K110" s="298">
        <f>MAX(K5:K15,K25:K44,K54:K82)</f>
        <v>4.369600000000001</v>
      </c>
      <c r="L110" s="232"/>
      <c r="M110" s="300">
        <f t="shared" ref="M110:R110" si="38">MAX(M5:M15,M25:M44,M54:M82)</f>
        <v>4</v>
      </c>
      <c r="N110" s="300">
        <f t="shared" si="38"/>
        <v>10</v>
      </c>
      <c r="O110" s="300">
        <f t="shared" si="38"/>
        <v>56</v>
      </c>
      <c r="P110" s="300">
        <f t="shared" si="38"/>
        <v>7</v>
      </c>
      <c r="Q110" s="300">
        <f t="shared" si="38"/>
        <v>16</v>
      </c>
      <c r="R110" s="300">
        <f t="shared" si="38"/>
        <v>117</v>
      </c>
    </row>
    <row r="111" spans="2:18" s="166" customFormat="1" ht="12.75" customHeight="1" thickBot="1">
      <c r="B111" s="396" t="s">
        <v>431</v>
      </c>
      <c r="C111" s="411"/>
      <c r="D111" s="422"/>
      <c r="E111" s="301">
        <f>E110-E109</f>
        <v>1.2701999999999942</v>
      </c>
      <c r="F111" s="206"/>
      <c r="G111" s="301">
        <f>G110-G109</f>
        <v>2.7247857934158954</v>
      </c>
      <c r="H111" s="206"/>
      <c r="I111" s="301">
        <f>I110-I109</f>
        <v>3.9813333333333341</v>
      </c>
      <c r="J111" s="106"/>
      <c r="K111" s="301">
        <f>K110-K109</f>
        <v>3.7290666666666676</v>
      </c>
      <c r="L111" s="106"/>
      <c r="M111" s="302">
        <f t="shared" ref="M111:R111" si="39">M110-M109</f>
        <v>4</v>
      </c>
      <c r="N111" s="302">
        <f t="shared" si="39"/>
        <v>10</v>
      </c>
      <c r="O111" s="302">
        <f t="shared" si="39"/>
        <v>56</v>
      </c>
      <c r="P111" s="302">
        <f t="shared" si="39"/>
        <v>7</v>
      </c>
      <c r="Q111" s="302">
        <f t="shared" si="39"/>
        <v>17</v>
      </c>
      <c r="R111" s="302">
        <f t="shared" si="39"/>
        <v>123</v>
      </c>
    </row>
    <row r="112" spans="2:18" s="166" customFormat="1">
      <c r="B112" s="401" t="s">
        <v>89</v>
      </c>
      <c r="C112" s="416"/>
      <c r="D112" s="416"/>
      <c r="E112" s="303"/>
      <c r="F112" s="143"/>
      <c r="G112" s="303"/>
      <c r="H112" s="143"/>
      <c r="I112" s="304"/>
      <c r="J112" s="144"/>
      <c r="K112" s="304"/>
      <c r="L112" s="144"/>
      <c r="M112" s="144"/>
      <c r="N112" s="144"/>
      <c r="O112" s="144"/>
      <c r="P112" s="144"/>
      <c r="Q112" s="144"/>
      <c r="R112" s="144"/>
    </row>
    <row r="113" spans="2:32" s="166" customFormat="1" ht="13.8" thickBot="1">
      <c r="B113" s="389" t="s">
        <v>90</v>
      </c>
      <c r="C113" s="404"/>
      <c r="D113" s="418"/>
      <c r="E113" s="497" t="s">
        <v>91</v>
      </c>
      <c r="F113" s="497"/>
      <c r="G113" s="497" t="s">
        <v>91</v>
      </c>
      <c r="H113" s="497"/>
      <c r="I113" s="497" t="s">
        <v>91</v>
      </c>
      <c r="J113" s="497"/>
      <c r="K113" s="498" t="s">
        <v>91</v>
      </c>
      <c r="L113" s="498"/>
      <c r="M113" s="262"/>
      <c r="N113" s="263"/>
      <c r="O113" s="263"/>
      <c r="P113" s="262"/>
      <c r="Q113" s="263"/>
      <c r="R113" s="319"/>
    </row>
    <row r="114" spans="2:32" s="248" customFormat="1" ht="27" customHeight="1">
      <c r="B114" s="486" t="s">
        <v>560</v>
      </c>
      <c r="C114" s="486"/>
      <c r="D114" s="486"/>
      <c r="E114" s="486"/>
      <c r="F114" s="486"/>
      <c r="G114" s="486"/>
      <c r="H114" s="486"/>
      <c r="I114" s="486"/>
      <c r="J114" s="486"/>
      <c r="K114" s="486"/>
      <c r="L114" s="486"/>
      <c r="M114" s="486"/>
      <c r="N114" s="486"/>
      <c r="O114" s="486"/>
      <c r="P114" s="486"/>
      <c r="Q114" s="486"/>
      <c r="R114" s="486"/>
      <c r="S114" s="276"/>
      <c r="T114" s="276"/>
      <c r="AF114" s="248" t="s">
        <v>3</v>
      </c>
    </row>
    <row r="115" spans="2:32" s="6" customFormat="1" ht="15.6">
      <c r="B115" s="250"/>
      <c r="C115" s="249"/>
      <c r="D115" s="249"/>
      <c r="E115" s="306"/>
      <c r="F115" s="250"/>
      <c r="G115" s="306"/>
      <c r="H115" s="7"/>
      <c r="I115" s="10"/>
      <c r="J115" s="11"/>
      <c r="K115" s="10"/>
      <c r="L115" s="11"/>
      <c r="M115" s="11"/>
      <c r="N115" s="11"/>
      <c r="O115" s="11"/>
      <c r="P115" s="11"/>
      <c r="Q115" s="11"/>
      <c r="R115" s="38"/>
    </row>
    <row r="116" spans="2:32" s="6" customFormat="1">
      <c r="B116" s="250"/>
      <c r="C116" s="64"/>
      <c r="D116" s="64"/>
      <c r="E116" s="306"/>
      <c r="F116" s="250"/>
      <c r="G116" s="306"/>
      <c r="H116" s="7"/>
      <c r="I116" s="30"/>
      <c r="J116" s="9"/>
      <c r="K116" s="30"/>
      <c r="L116" s="9"/>
      <c r="M116" s="9"/>
      <c r="N116" s="9"/>
      <c r="O116" s="9"/>
      <c r="P116" s="9"/>
      <c r="Q116" s="9"/>
      <c r="R116" s="25"/>
    </row>
    <row r="117" spans="2:32" s="6" customFormat="1">
      <c r="B117" s="250"/>
      <c r="C117" s="249"/>
      <c r="D117" s="249"/>
      <c r="E117" s="306"/>
      <c r="F117" s="250"/>
      <c r="G117" s="306"/>
      <c r="H117" s="7"/>
      <c r="I117" s="307"/>
      <c r="J117" s="5"/>
      <c r="K117" s="307"/>
      <c r="L117" s="5"/>
      <c r="M117" s="5"/>
      <c r="N117" s="5"/>
      <c r="O117" s="5"/>
      <c r="P117" s="5"/>
      <c r="Q117" s="5"/>
      <c r="R117" s="24"/>
    </row>
    <row r="118" spans="2:32" s="6" customFormat="1">
      <c r="B118" s="250"/>
      <c r="C118" s="249"/>
      <c r="D118" s="249"/>
      <c r="E118" s="306"/>
      <c r="F118" s="250"/>
      <c r="G118" s="306"/>
      <c r="H118" s="7"/>
      <c r="I118" s="307"/>
      <c r="J118" s="5"/>
      <c r="K118" s="307"/>
      <c r="L118" s="5"/>
      <c r="M118" s="5"/>
      <c r="N118" s="5"/>
      <c r="O118" s="5"/>
      <c r="P118" s="5"/>
      <c r="Q118" s="5"/>
      <c r="R118" s="24"/>
    </row>
    <row r="119" spans="2:32" s="6" customFormat="1">
      <c r="B119" s="250"/>
      <c r="C119" s="249"/>
      <c r="D119" s="249"/>
      <c r="E119" s="306"/>
      <c r="F119" s="250"/>
      <c r="G119" s="306"/>
      <c r="H119" s="7"/>
      <c r="I119" s="307"/>
      <c r="J119" s="5"/>
      <c r="K119" s="307"/>
      <c r="L119" s="5"/>
      <c r="M119" s="5"/>
      <c r="N119" s="5"/>
      <c r="O119" s="5"/>
      <c r="P119" s="5"/>
      <c r="Q119" s="5"/>
      <c r="R119" s="24"/>
    </row>
    <row r="120" spans="2:32" s="6" customFormat="1">
      <c r="B120" s="250"/>
      <c r="C120" s="64"/>
      <c r="D120" s="64"/>
      <c r="E120" s="306"/>
      <c r="F120" s="250"/>
      <c r="G120" s="306"/>
      <c r="H120" s="7"/>
      <c r="I120" s="307"/>
      <c r="J120" s="5"/>
      <c r="K120" s="307"/>
      <c r="L120" s="5"/>
      <c r="M120" s="5"/>
      <c r="N120" s="5"/>
      <c r="O120" s="5"/>
      <c r="P120" s="5"/>
      <c r="Q120" s="5"/>
      <c r="R120" s="24"/>
    </row>
    <row r="121" spans="2:32" s="6" customFormat="1">
      <c r="B121" s="250"/>
      <c r="C121" s="249"/>
      <c r="D121" s="249"/>
      <c r="E121" s="308"/>
      <c r="F121" s="157"/>
      <c r="G121" s="308"/>
      <c r="H121" s="8"/>
      <c r="I121" s="307"/>
      <c r="J121" s="5"/>
      <c r="K121" s="307"/>
      <c r="L121" s="5"/>
      <c r="M121" s="5"/>
      <c r="N121" s="5"/>
      <c r="O121" s="5"/>
      <c r="P121" s="5"/>
      <c r="Q121" s="5"/>
      <c r="R121" s="24"/>
    </row>
    <row r="122" spans="2:32" s="6" customFormat="1">
      <c r="B122" s="157"/>
      <c r="C122" s="64"/>
      <c r="D122" s="64"/>
      <c r="E122" s="306"/>
      <c r="F122" s="250"/>
      <c r="G122" s="306"/>
      <c r="H122" s="7"/>
      <c r="I122" s="30"/>
      <c r="J122" s="9"/>
      <c r="K122" s="30"/>
      <c r="L122" s="9"/>
      <c r="M122" s="9"/>
      <c r="N122" s="9"/>
      <c r="O122" s="9"/>
      <c r="P122" s="9"/>
      <c r="Q122" s="9"/>
      <c r="R122" s="25"/>
    </row>
    <row r="123" spans="2:32" ht="15.6">
      <c r="B123" s="250"/>
      <c r="C123" s="64"/>
      <c r="D123" s="64"/>
      <c r="E123" s="309"/>
      <c r="F123" s="38"/>
      <c r="G123" s="309"/>
      <c r="H123" s="11"/>
    </row>
    <row r="124" spans="2:32" ht="15.6">
      <c r="B124" s="309"/>
      <c r="C124" s="249"/>
      <c r="D124" s="249"/>
      <c r="E124" s="310"/>
      <c r="F124" s="251"/>
      <c r="G124" s="310"/>
      <c r="I124" s="311"/>
      <c r="J124" s="12"/>
      <c r="K124" s="311"/>
      <c r="L124" s="12"/>
      <c r="M124" s="12"/>
      <c r="N124" s="12"/>
      <c r="O124" s="12"/>
      <c r="P124" s="12"/>
      <c r="Q124" s="12"/>
      <c r="R124" s="26"/>
    </row>
    <row r="125" spans="2:32">
      <c r="C125" s="64"/>
      <c r="D125" s="64"/>
      <c r="E125" s="310"/>
      <c r="F125" s="251"/>
      <c r="G125" s="310"/>
    </row>
    <row r="126" spans="2:32">
      <c r="C126" s="252"/>
      <c r="D126" s="252"/>
      <c r="E126" s="310"/>
      <c r="F126" s="251"/>
      <c r="G126" s="310"/>
    </row>
    <row r="127" spans="2:32">
      <c r="C127" s="252"/>
      <c r="D127" s="252"/>
      <c r="E127" s="310"/>
      <c r="F127" s="251"/>
      <c r="G127" s="310"/>
    </row>
    <row r="128" spans="2:32">
      <c r="C128" s="252"/>
      <c r="D128" s="252"/>
      <c r="E128" s="310"/>
      <c r="F128" s="251"/>
      <c r="G128" s="310"/>
    </row>
    <row r="129" spans="3:7">
      <c r="C129" s="252"/>
      <c r="D129" s="252"/>
      <c r="E129" s="310"/>
      <c r="F129" s="251"/>
      <c r="G129" s="310"/>
    </row>
    <row r="130" spans="3:7">
      <c r="C130" s="252"/>
      <c r="D130" s="252"/>
      <c r="E130" s="310"/>
      <c r="F130" s="251"/>
      <c r="G130" s="310"/>
    </row>
    <row r="131" spans="3:7">
      <c r="C131" s="252"/>
      <c r="D131" s="252"/>
      <c r="E131" s="310"/>
      <c r="F131" s="251"/>
      <c r="G131" s="310"/>
    </row>
    <row r="132" spans="3:7">
      <c r="C132" s="252"/>
      <c r="D132" s="252"/>
      <c r="E132" s="310"/>
      <c r="F132" s="251"/>
      <c r="G132" s="310"/>
    </row>
    <row r="133" spans="3:7">
      <c r="C133" s="252"/>
      <c r="D133" s="252"/>
      <c r="E133" s="310"/>
      <c r="F133" s="251"/>
      <c r="G133" s="310"/>
    </row>
    <row r="134" spans="3:7">
      <c r="C134" s="252"/>
      <c r="D134" s="252"/>
      <c r="E134" s="310"/>
      <c r="F134" s="251"/>
      <c r="G134" s="310"/>
    </row>
    <row r="135" spans="3:7">
      <c r="C135" s="252"/>
      <c r="D135" s="252"/>
      <c r="E135" s="310"/>
      <c r="F135" s="251"/>
      <c r="G135" s="310"/>
    </row>
    <row r="136" spans="3:7">
      <c r="C136" s="252"/>
      <c r="D136" s="252"/>
      <c r="E136" s="310"/>
      <c r="F136" s="251"/>
      <c r="G136" s="310"/>
    </row>
    <row r="137" spans="3:7">
      <c r="C137" s="252"/>
      <c r="D137" s="252"/>
      <c r="E137" s="310"/>
      <c r="F137" s="251"/>
      <c r="G137" s="310"/>
    </row>
    <row r="138" spans="3:7">
      <c r="C138" s="252"/>
      <c r="D138" s="252"/>
      <c r="E138" s="310"/>
      <c r="F138" s="251"/>
      <c r="G138" s="310"/>
    </row>
    <row r="139" spans="3:7">
      <c r="C139" s="252"/>
      <c r="D139" s="252"/>
      <c r="E139" s="310"/>
      <c r="F139" s="251"/>
      <c r="G139" s="310"/>
    </row>
    <row r="140" spans="3:7">
      <c r="C140" s="252"/>
      <c r="D140" s="252"/>
      <c r="E140" s="310"/>
      <c r="F140" s="251"/>
      <c r="G140" s="310"/>
    </row>
    <row r="141" spans="3:7">
      <c r="C141" s="252"/>
      <c r="D141" s="252"/>
      <c r="E141" s="310"/>
      <c r="F141" s="251"/>
      <c r="G141" s="310"/>
    </row>
    <row r="142" spans="3:7">
      <c r="C142" s="252"/>
      <c r="D142" s="252"/>
      <c r="E142" s="310"/>
      <c r="F142" s="251"/>
      <c r="G142" s="310"/>
    </row>
    <row r="143" spans="3:7">
      <c r="C143" s="252"/>
      <c r="D143" s="252"/>
    </row>
    <row r="144" spans="3:7">
      <c r="C144" s="252"/>
      <c r="D144" s="252"/>
    </row>
  </sheetData>
  <mergeCells count="44">
    <mergeCell ref="B114:R114"/>
    <mergeCell ref="E90:F90"/>
    <mergeCell ref="G90:H90"/>
    <mergeCell ref="I90:J90"/>
    <mergeCell ref="K90:L90"/>
    <mergeCell ref="E113:F113"/>
    <mergeCell ref="G113:H113"/>
    <mergeCell ref="I113:J113"/>
    <mergeCell ref="K113:L113"/>
    <mergeCell ref="B87:R87"/>
    <mergeCell ref="B88:R88"/>
    <mergeCell ref="E89:H89"/>
    <mergeCell ref="I89:L89"/>
    <mergeCell ref="M89:O89"/>
    <mergeCell ref="P89:R89"/>
    <mergeCell ref="E51:H51"/>
    <mergeCell ref="I51:L51"/>
    <mergeCell ref="M51:O51"/>
    <mergeCell ref="P51:R51"/>
    <mergeCell ref="E52:F52"/>
    <mergeCell ref="G52:H52"/>
    <mergeCell ref="I52:J52"/>
    <mergeCell ref="K52:L52"/>
    <mergeCell ref="B50:R50"/>
    <mergeCell ref="B20:R20"/>
    <mergeCell ref="B21:R21"/>
    <mergeCell ref="E22:H22"/>
    <mergeCell ref="I22:L22"/>
    <mergeCell ref="M22:O22"/>
    <mergeCell ref="P22:R22"/>
    <mergeCell ref="E23:F23"/>
    <mergeCell ref="G23:H23"/>
    <mergeCell ref="I23:J23"/>
    <mergeCell ref="K23:L23"/>
    <mergeCell ref="B49:R49"/>
    <mergeCell ref="E3:F3"/>
    <mergeCell ref="G3:H3"/>
    <mergeCell ref="I3:J3"/>
    <mergeCell ref="K3:L3"/>
    <mergeCell ref="B1:R1"/>
    <mergeCell ref="E2:H2"/>
    <mergeCell ref="I2:L2"/>
    <mergeCell ref="M2:O2"/>
    <mergeCell ref="P2:R2"/>
  </mergeCells>
  <conditionalFormatting sqref="I4">
    <cfRule type="containsBlanks" priority="249" stopIfTrue="1">
      <formula>LEN(TRIM(#REF!))=0</formula>
    </cfRule>
    <cfRule type="cellIs" dxfId="1252" priority="250" operator="greaterThanOrEqual">
      <formula>#REF!</formula>
    </cfRule>
    <cfRule type="cellIs" dxfId="1251" priority="251" operator="greaterThanOrEqual">
      <formula>#REF!</formula>
    </cfRule>
  </conditionalFormatting>
  <conditionalFormatting sqref="K4">
    <cfRule type="containsBlanks" priority="246" stopIfTrue="1">
      <formula>LEN(TRIM(#REF!))=0</formula>
    </cfRule>
    <cfRule type="cellIs" dxfId="1250" priority="247" operator="greaterThanOrEqual">
      <formula>#REF!</formula>
    </cfRule>
    <cfRule type="cellIs" dxfId="1249" priority="248" operator="greaterThanOrEqual">
      <formula>#REF!</formula>
    </cfRule>
  </conditionalFormatting>
  <conditionalFormatting sqref="O4">
    <cfRule type="containsBlanks" priority="243" stopIfTrue="1">
      <formula>LEN(TRIM(#REF!))=0</formula>
    </cfRule>
    <cfRule type="cellIs" dxfId="1248" priority="244" operator="greaterThanOrEqual">
      <formula>#REF!</formula>
    </cfRule>
    <cfRule type="cellIs" dxfId="1247" priority="245" operator="greaterThanOrEqual">
      <formula>#REF!</formula>
    </cfRule>
  </conditionalFormatting>
  <conditionalFormatting sqref="M4">
    <cfRule type="containsBlanks" priority="240" stopIfTrue="1">
      <formula>LEN(TRIM(#REF!))=0</formula>
    </cfRule>
    <cfRule type="cellIs" dxfId="1246" priority="241" operator="greaterThanOrEqual">
      <formula>#REF!</formula>
    </cfRule>
    <cfRule type="cellIs" dxfId="1245" priority="242" operator="greaterThanOrEqual">
      <formula>#REF!</formula>
    </cfRule>
  </conditionalFormatting>
  <conditionalFormatting sqref="I53">
    <cfRule type="containsBlanks" priority="219" stopIfTrue="1">
      <formula>LEN(TRIM(#REF!))=0</formula>
    </cfRule>
    <cfRule type="cellIs" dxfId="1244" priority="220" operator="greaterThanOrEqual">
      <formula>#REF!</formula>
    </cfRule>
    <cfRule type="cellIs" dxfId="1243" priority="221" operator="greaterThanOrEqual">
      <formula>#REF!</formula>
    </cfRule>
  </conditionalFormatting>
  <conditionalFormatting sqref="N4">
    <cfRule type="containsBlanks" priority="237" stopIfTrue="1">
      <formula>LEN(TRIM(#REF!))=0</formula>
    </cfRule>
    <cfRule type="cellIs" dxfId="1242" priority="238" operator="greaterThanOrEqual">
      <formula>#REF!</formula>
    </cfRule>
    <cfRule type="cellIs" dxfId="1241" priority="239" operator="greaterThanOrEqual">
      <formula>#REF!</formula>
    </cfRule>
  </conditionalFormatting>
  <conditionalFormatting sqref="I24">
    <cfRule type="containsBlanks" priority="234" stopIfTrue="1">
      <formula>LEN(TRIM(#REF!))=0</formula>
    </cfRule>
    <cfRule type="cellIs" dxfId="1240" priority="235" operator="greaterThanOrEqual">
      <formula>#REF!</formula>
    </cfRule>
    <cfRule type="cellIs" dxfId="1239" priority="236" operator="greaterThanOrEqual">
      <formula>#REF!</formula>
    </cfRule>
  </conditionalFormatting>
  <conditionalFormatting sqref="K24">
    <cfRule type="containsBlanks" priority="231" stopIfTrue="1">
      <formula>LEN(TRIM(#REF!))=0</formula>
    </cfRule>
    <cfRule type="cellIs" dxfId="1238" priority="232" operator="greaterThanOrEqual">
      <formula>#REF!</formula>
    </cfRule>
    <cfRule type="cellIs" dxfId="1237" priority="233" operator="greaterThanOrEqual">
      <formula>#REF!</formula>
    </cfRule>
  </conditionalFormatting>
  <conditionalFormatting sqref="O24">
    <cfRule type="containsBlanks" priority="228" stopIfTrue="1">
      <formula>LEN(TRIM(#REF!))=0</formula>
    </cfRule>
    <cfRule type="cellIs" dxfId="1236" priority="229" operator="greaterThanOrEqual">
      <formula>#REF!</formula>
    </cfRule>
    <cfRule type="cellIs" dxfId="1235" priority="230" operator="greaterThanOrEqual">
      <formula>#REF!</formula>
    </cfRule>
  </conditionalFormatting>
  <conditionalFormatting sqref="M24">
    <cfRule type="containsBlanks" priority="225" stopIfTrue="1">
      <formula>LEN(TRIM(#REF!))=0</formula>
    </cfRule>
    <cfRule type="cellIs" dxfId="1234" priority="226" operator="greaterThanOrEqual">
      <formula>#REF!</formula>
    </cfRule>
    <cfRule type="cellIs" dxfId="1233" priority="227" operator="greaterThanOrEqual">
      <formula>#REF!</formula>
    </cfRule>
  </conditionalFormatting>
  <conditionalFormatting sqref="I106 I91 I96 I101">
    <cfRule type="containsBlanks" priority="204" stopIfTrue="1">
      <formula>LEN(TRIM(#REF!))=0</formula>
    </cfRule>
    <cfRule type="cellIs" dxfId="1232" priority="205" operator="greaterThanOrEqual">
      <formula>#REF!</formula>
    </cfRule>
    <cfRule type="cellIs" dxfId="1231" priority="206" operator="greaterThanOrEqual">
      <formula>#REF!</formula>
    </cfRule>
  </conditionalFormatting>
  <conditionalFormatting sqref="N24">
    <cfRule type="containsBlanks" priority="222" stopIfTrue="1">
      <formula>LEN(TRIM(#REF!))=0</formula>
    </cfRule>
    <cfRule type="cellIs" dxfId="1230" priority="223" operator="greaterThanOrEqual">
      <formula>#REF!</formula>
    </cfRule>
    <cfRule type="cellIs" dxfId="1229" priority="224" operator="greaterThanOrEqual">
      <formula>#REF!</formula>
    </cfRule>
  </conditionalFormatting>
  <conditionalFormatting sqref="K53">
    <cfRule type="containsBlanks" priority="216" stopIfTrue="1">
      <formula>LEN(TRIM(#REF!))=0</formula>
    </cfRule>
    <cfRule type="cellIs" dxfId="1228" priority="217" operator="greaterThanOrEqual">
      <formula>#REF!</formula>
    </cfRule>
    <cfRule type="cellIs" dxfId="1227" priority="218" operator="greaterThanOrEqual">
      <formula>#REF!</formula>
    </cfRule>
  </conditionalFormatting>
  <conditionalFormatting sqref="O53">
    <cfRule type="containsBlanks" priority="213" stopIfTrue="1">
      <formula>LEN(TRIM(#REF!))=0</formula>
    </cfRule>
    <cfRule type="cellIs" dxfId="1226" priority="214" operator="greaterThanOrEqual">
      <formula>#REF!</formula>
    </cfRule>
    <cfRule type="cellIs" dxfId="1225" priority="215" operator="greaterThanOrEqual">
      <formula>#REF!</formula>
    </cfRule>
  </conditionalFormatting>
  <conditionalFormatting sqref="M53">
    <cfRule type="containsBlanks" priority="210" stopIfTrue="1">
      <formula>LEN(TRIM(#REF!))=0</formula>
    </cfRule>
    <cfRule type="cellIs" dxfId="1224" priority="211" operator="greaterThanOrEqual">
      <formula>#REF!</formula>
    </cfRule>
    <cfRule type="cellIs" dxfId="1223" priority="212" operator="greaterThanOrEqual">
      <formula>#REF!</formula>
    </cfRule>
  </conditionalFormatting>
  <conditionalFormatting sqref="N53">
    <cfRule type="containsBlanks" priority="207" stopIfTrue="1">
      <formula>LEN(TRIM(#REF!))=0</formula>
    </cfRule>
    <cfRule type="cellIs" dxfId="1222" priority="208" operator="greaterThanOrEqual">
      <formula>#REF!</formula>
    </cfRule>
    <cfRule type="cellIs" dxfId="1221" priority="209" operator="greaterThanOrEqual">
      <formula>#REF!</formula>
    </cfRule>
  </conditionalFormatting>
  <conditionalFormatting sqref="K106 K91 K96 K101">
    <cfRule type="containsBlanks" priority="201" stopIfTrue="1">
      <formula>LEN(TRIM(#REF!))=0</formula>
    </cfRule>
    <cfRule type="cellIs" dxfId="1220" priority="202" operator="greaterThanOrEqual">
      <formula>#REF!</formula>
    </cfRule>
    <cfRule type="cellIs" dxfId="1219" priority="203" operator="greaterThanOrEqual">
      <formula>#REF!</formula>
    </cfRule>
  </conditionalFormatting>
  <conditionalFormatting sqref="R4">
    <cfRule type="containsBlanks" priority="189" stopIfTrue="1">
      <formula>LEN(TRIM(#REF!))=0</formula>
    </cfRule>
    <cfRule type="cellIs" dxfId="1218" priority="190" operator="greaterThanOrEqual">
      <formula>#REF!</formula>
    </cfRule>
    <cfRule type="cellIs" dxfId="1217" priority="191" operator="greaterThanOrEqual">
      <formula>#REF!</formula>
    </cfRule>
  </conditionalFormatting>
  <conditionalFormatting sqref="O106 O91 O96 O101">
    <cfRule type="containsBlanks" priority="198" stopIfTrue="1">
      <formula>LEN(TRIM(#REF!))=0</formula>
    </cfRule>
    <cfRule type="cellIs" dxfId="1216" priority="199" operator="greaterThanOrEqual">
      <formula>#REF!</formula>
    </cfRule>
    <cfRule type="cellIs" dxfId="1215" priority="200" operator="greaterThanOrEqual">
      <formula>#REF!</formula>
    </cfRule>
  </conditionalFormatting>
  <conditionalFormatting sqref="M106 M91 M96 M101">
    <cfRule type="containsBlanks" priority="195" stopIfTrue="1">
      <formula>LEN(TRIM(#REF!))=0</formula>
    </cfRule>
    <cfRule type="cellIs" dxfId="1214" priority="196" operator="greaterThanOrEqual">
      <formula>#REF!</formula>
    </cfRule>
    <cfRule type="cellIs" dxfId="1213" priority="197" operator="greaterThanOrEqual">
      <formula>#REF!</formula>
    </cfRule>
  </conditionalFormatting>
  <conditionalFormatting sqref="R24">
    <cfRule type="containsBlanks" priority="180" stopIfTrue="1">
      <formula>LEN(TRIM(#REF!))=0</formula>
    </cfRule>
    <cfRule type="cellIs" dxfId="1212" priority="181" operator="greaterThanOrEqual">
      <formula>#REF!</formula>
    </cfRule>
    <cfRule type="cellIs" dxfId="1211" priority="182" operator="greaterThanOrEqual">
      <formula>#REF!</formula>
    </cfRule>
  </conditionalFormatting>
  <conditionalFormatting sqref="N106 N91 N96 N101">
    <cfRule type="containsBlanks" priority="192" stopIfTrue="1">
      <formula>LEN(TRIM(#REF!))=0</formula>
    </cfRule>
    <cfRule type="cellIs" dxfId="1210" priority="193" operator="greaterThanOrEqual">
      <formula>#REF!</formula>
    </cfRule>
    <cfRule type="cellIs" dxfId="1209" priority="194" operator="greaterThanOrEqual">
      <formula>#REF!</formula>
    </cfRule>
  </conditionalFormatting>
  <conditionalFormatting sqref="P4">
    <cfRule type="containsBlanks" priority="186" stopIfTrue="1">
      <formula>LEN(TRIM(#REF!))=0</formula>
    </cfRule>
    <cfRule type="cellIs" dxfId="1208" priority="187" operator="greaterThanOrEqual">
      <formula>#REF!</formula>
    </cfRule>
    <cfRule type="cellIs" dxfId="1207" priority="188" operator="greaterThanOrEqual">
      <formula>#REF!</formula>
    </cfRule>
  </conditionalFormatting>
  <conditionalFormatting sqref="Q4">
    <cfRule type="containsBlanks" priority="183" stopIfTrue="1">
      <formula>LEN(TRIM(#REF!))=0</formula>
    </cfRule>
    <cfRule type="cellIs" dxfId="1206" priority="184" operator="greaterThanOrEqual">
      <formula>#REF!</formula>
    </cfRule>
    <cfRule type="cellIs" dxfId="1205" priority="185" operator="greaterThanOrEqual">
      <formula>#REF!</formula>
    </cfRule>
  </conditionalFormatting>
  <conditionalFormatting sqref="P24">
    <cfRule type="containsBlanks" priority="177" stopIfTrue="1">
      <formula>LEN(TRIM(#REF!))=0</formula>
    </cfRule>
    <cfRule type="cellIs" dxfId="1204" priority="178" operator="greaterThanOrEqual">
      <formula>#REF!</formula>
    </cfRule>
    <cfRule type="cellIs" dxfId="1203" priority="179" operator="greaterThanOrEqual">
      <formula>#REF!</formula>
    </cfRule>
  </conditionalFormatting>
  <conditionalFormatting sqref="Q24">
    <cfRule type="containsBlanks" priority="174" stopIfTrue="1">
      <formula>LEN(TRIM(#REF!))=0</formula>
    </cfRule>
    <cfRule type="cellIs" dxfId="1202" priority="175" operator="greaterThanOrEqual">
      <formula>#REF!</formula>
    </cfRule>
    <cfRule type="cellIs" dxfId="1201" priority="176" operator="greaterThanOrEqual">
      <formula>#REF!</formula>
    </cfRule>
  </conditionalFormatting>
  <conditionalFormatting sqref="R53">
    <cfRule type="containsBlanks" priority="171" stopIfTrue="1">
      <formula>LEN(TRIM(#REF!))=0</formula>
    </cfRule>
    <cfRule type="cellIs" dxfId="1200" priority="172" operator="greaterThanOrEqual">
      <formula>#REF!</formula>
    </cfRule>
    <cfRule type="cellIs" dxfId="1199" priority="173" operator="greaterThanOrEqual">
      <formula>#REF!</formula>
    </cfRule>
  </conditionalFormatting>
  <conditionalFormatting sqref="P53">
    <cfRule type="containsBlanks" priority="168" stopIfTrue="1">
      <formula>LEN(TRIM(#REF!))=0</formula>
    </cfRule>
    <cfRule type="cellIs" dxfId="1198" priority="169" operator="greaterThanOrEqual">
      <formula>#REF!</formula>
    </cfRule>
    <cfRule type="cellIs" dxfId="1197" priority="170" operator="greaterThanOrEqual">
      <formula>#REF!</formula>
    </cfRule>
  </conditionalFormatting>
  <conditionalFormatting sqref="Q53">
    <cfRule type="containsBlanks" priority="165" stopIfTrue="1">
      <formula>LEN(TRIM(#REF!))=0</formula>
    </cfRule>
    <cfRule type="cellIs" dxfId="1196" priority="166" operator="greaterThanOrEqual">
      <formula>#REF!</formula>
    </cfRule>
    <cfRule type="cellIs" dxfId="1195" priority="167" operator="greaterThanOrEqual">
      <formula>#REF!</formula>
    </cfRule>
  </conditionalFormatting>
  <conditionalFormatting sqref="R106 R91 R96 R101">
    <cfRule type="containsBlanks" priority="162" stopIfTrue="1">
      <formula>LEN(TRIM(#REF!))=0</formula>
    </cfRule>
    <cfRule type="cellIs" dxfId="1194" priority="163" operator="greaterThanOrEqual">
      <formula>#REF!</formula>
    </cfRule>
    <cfRule type="cellIs" dxfId="1193" priority="164" operator="greaterThanOrEqual">
      <formula>#REF!</formula>
    </cfRule>
  </conditionalFormatting>
  <conditionalFormatting sqref="P106 P91 P96 P101">
    <cfRule type="containsBlanks" priority="159" stopIfTrue="1">
      <formula>LEN(TRIM(#REF!))=0</formula>
    </cfRule>
    <cfRule type="cellIs" dxfId="1192" priority="160" operator="greaterThanOrEqual">
      <formula>#REF!</formula>
    </cfRule>
    <cfRule type="cellIs" dxfId="1191" priority="161" operator="greaterThanOrEqual">
      <formula>#REF!</formula>
    </cfRule>
  </conditionalFormatting>
  <conditionalFormatting sqref="Q106 Q91 Q96 Q101">
    <cfRule type="containsBlanks" priority="156" stopIfTrue="1">
      <formula>LEN(TRIM(#REF!))=0</formula>
    </cfRule>
    <cfRule type="cellIs" dxfId="1190" priority="157" operator="greaterThanOrEqual">
      <formula>#REF!</formula>
    </cfRule>
    <cfRule type="cellIs" dxfId="1189" priority="158" operator="greaterThanOrEqual">
      <formula>#REF!</formula>
    </cfRule>
  </conditionalFormatting>
  <conditionalFormatting sqref="E4">
    <cfRule type="containsBlanks" priority="153" stopIfTrue="1">
      <formula>LEN(TRIM(#REF!))=0</formula>
    </cfRule>
    <cfRule type="cellIs" dxfId="1188" priority="154" operator="greaterThanOrEqual">
      <formula>#REF!</formula>
    </cfRule>
    <cfRule type="cellIs" dxfId="1187" priority="155" operator="greaterThanOrEqual">
      <formula>#REF!</formula>
    </cfRule>
  </conditionalFormatting>
  <conditionalFormatting sqref="G4">
    <cfRule type="containsBlanks" priority="150" stopIfTrue="1">
      <formula>LEN(TRIM(#REF!))=0</formula>
    </cfRule>
    <cfRule type="cellIs" dxfId="1186" priority="151" operator="greaterThanOrEqual">
      <formula>#REF!</formula>
    </cfRule>
    <cfRule type="cellIs" dxfId="1185" priority="152" operator="greaterThanOrEqual">
      <formula>#REF!</formula>
    </cfRule>
  </conditionalFormatting>
  <conditionalFormatting sqref="E24">
    <cfRule type="containsBlanks" priority="147" stopIfTrue="1">
      <formula>LEN(TRIM(#REF!))=0</formula>
    </cfRule>
    <cfRule type="cellIs" dxfId="1184" priority="148" operator="greaterThanOrEqual">
      <formula>#REF!</formula>
    </cfRule>
    <cfRule type="cellIs" dxfId="1183" priority="149" operator="greaterThanOrEqual">
      <formula>#REF!</formula>
    </cfRule>
  </conditionalFormatting>
  <conditionalFormatting sqref="G24">
    <cfRule type="containsBlanks" priority="144" stopIfTrue="1">
      <formula>LEN(TRIM(#REF!))=0</formula>
    </cfRule>
    <cfRule type="cellIs" dxfId="1182" priority="145" operator="greaterThanOrEqual">
      <formula>#REF!</formula>
    </cfRule>
    <cfRule type="cellIs" dxfId="1181" priority="146" operator="greaterThanOrEqual">
      <formula>#REF!</formula>
    </cfRule>
  </conditionalFormatting>
  <conditionalFormatting sqref="E53">
    <cfRule type="containsBlanks" priority="141" stopIfTrue="1">
      <formula>LEN(TRIM(#REF!))=0</formula>
    </cfRule>
    <cfRule type="cellIs" dxfId="1180" priority="142" operator="greaterThanOrEqual">
      <formula>#REF!</formula>
    </cfRule>
    <cfRule type="cellIs" dxfId="1179" priority="143" operator="greaterThanOrEqual">
      <formula>#REF!</formula>
    </cfRule>
  </conditionalFormatting>
  <conditionalFormatting sqref="G53">
    <cfRule type="containsBlanks" priority="138" stopIfTrue="1">
      <formula>LEN(TRIM(#REF!))=0</formula>
    </cfRule>
    <cfRule type="cellIs" dxfId="1178" priority="139" operator="greaterThanOrEqual">
      <formula>#REF!</formula>
    </cfRule>
    <cfRule type="cellIs" dxfId="1177" priority="140" operator="greaterThanOrEqual">
      <formula>#REF!</formula>
    </cfRule>
  </conditionalFormatting>
  <conditionalFormatting sqref="E106 E91 E96 E101">
    <cfRule type="containsBlanks" priority="135" stopIfTrue="1">
      <formula>LEN(TRIM(#REF!))=0</formula>
    </cfRule>
    <cfRule type="cellIs" dxfId="1176" priority="136" operator="greaterThanOrEqual">
      <formula>#REF!</formula>
    </cfRule>
    <cfRule type="cellIs" dxfId="1175" priority="137" operator="greaterThanOrEqual">
      <formula>#REF!</formula>
    </cfRule>
  </conditionalFormatting>
  <conditionalFormatting sqref="G106 G91 G96 G101">
    <cfRule type="containsBlanks" priority="132" stopIfTrue="1">
      <formula>LEN(TRIM(#REF!))=0</formula>
    </cfRule>
    <cfRule type="cellIs" dxfId="1174" priority="133" operator="greaterThanOrEqual">
      <formula>#REF!</formula>
    </cfRule>
    <cfRule type="cellIs" dxfId="1173" priority="134" operator="greaterThanOrEqual">
      <formula>#REF!</formula>
    </cfRule>
  </conditionalFormatting>
  <conditionalFormatting sqref="T14">
    <cfRule type="colorScale" priority="131">
      <colorScale>
        <cfvo type="min"/>
        <cfvo type="percentile" val="50"/>
        <cfvo type="max"/>
        <color rgb="FF63BE7B"/>
        <color rgb="FFFCFCFF"/>
        <color rgb="FFF8696B"/>
      </colorScale>
    </cfRule>
  </conditionalFormatting>
  <conditionalFormatting sqref="I74:I82 I54:I63">
    <cfRule type="containsBlanks" priority="128" stopIfTrue="1">
      <formula>LEN(TRIM(I54))=0</formula>
    </cfRule>
    <cfRule type="top10" dxfId="1172" priority="129" stopIfTrue="1" percent="1" rank="25"/>
    <cfRule type="top10" dxfId="1171" priority="130" percent="1" rank="50"/>
  </conditionalFormatting>
  <conditionalFormatting sqref="K54:K64 K74:K82">
    <cfRule type="containsBlanks" priority="125" stopIfTrue="1">
      <formula>LEN(TRIM(K54))=0</formula>
    </cfRule>
    <cfRule type="top10" dxfId="1170" priority="126" stopIfTrue="1" percent="1" rank="25"/>
    <cfRule type="top10" dxfId="1169" priority="127" percent="1" rank="50"/>
  </conditionalFormatting>
  <conditionalFormatting sqref="M54:M64 M74:M82">
    <cfRule type="containsBlanks" priority="122" stopIfTrue="1">
      <formula>LEN(TRIM(M54))=0</formula>
    </cfRule>
    <cfRule type="top10" dxfId="1168" priority="123" stopIfTrue="1" percent="1" rank="25"/>
    <cfRule type="top10" dxfId="1167" priority="124" percent="1" rank="50"/>
  </conditionalFormatting>
  <conditionalFormatting sqref="N54:N64 N74:N82">
    <cfRule type="containsBlanks" priority="119" stopIfTrue="1">
      <formula>LEN(TRIM(N54))=0</formula>
    </cfRule>
    <cfRule type="top10" dxfId="1166" priority="120" stopIfTrue="1" percent="1" rank="25"/>
    <cfRule type="top10" dxfId="1165" priority="121" percent="1" rank="50"/>
  </conditionalFormatting>
  <conditionalFormatting sqref="O54:O64 O74:O82">
    <cfRule type="containsBlanks" priority="116" stopIfTrue="1">
      <formula>LEN(TRIM(O54))=0</formula>
    </cfRule>
    <cfRule type="top10" dxfId="1164" priority="117" stopIfTrue="1" percent="1" rank="25"/>
    <cfRule type="top10" dxfId="1163" priority="118" percent="1" rank="50"/>
  </conditionalFormatting>
  <conditionalFormatting sqref="P54:P64 P74:P82">
    <cfRule type="containsBlanks" priority="113" stopIfTrue="1">
      <formula>LEN(TRIM(P54))=0</formula>
    </cfRule>
    <cfRule type="top10" dxfId="1162" priority="114" stopIfTrue="1" percent="1" rank="25"/>
    <cfRule type="top10" dxfId="1161" priority="115" percent="1" rank="50"/>
  </conditionalFormatting>
  <conditionalFormatting sqref="Q54:Q64 Q74:Q82">
    <cfRule type="containsBlanks" priority="110" stopIfTrue="1">
      <formula>LEN(TRIM(Q54))=0</formula>
    </cfRule>
    <cfRule type="top10" dxfId="1160" priority="111" stopIfTrue="1" percent="1" rank="25"/>
    <cfRule type="top10" dxfId="1159" priority="112" percent="1" rank="50"/>
  </conditionalFormatting>
  <conditionalFormatting sqref="R54:R64 R74:R82">
    <cfRule type="containsBlanks" priority="107" stopIfTrue="1">
      <formula>LEN(TRIM(R54))=0</formula>
    </cfRule>
    <cfRule type="top10" dxfId="1158" priority="108" stopIfTrue="1" percent="1" rank="25"/>
    <cfRule type="top10" dxfId="1157" priority="109" percent="1" rank="50"/>
  </conditionalFormatting>
  <conditionalFormatting sqref="I5:I15">
    <cfRule type="containsBlanks" priority="104" stopIfTrue="1">
      <formula>LEN(TRIM(I5))=0</formula>
    </cfRule>
    <cfRule type="top10" dxfId="1156" priority="105" stopIfTrue="1" percent="1" rank="25"/>
    <cfRule type="top10" dxfId="1155" priority="106" percent="1" rank="50"/>
  </conditionalFormatting>
  <conditionalFormatting sqref="K5:K15">
    <cfRule type="containsBlanks" priority="101" stopIfTrue="1">
      <formula>LEN(TRIM(K5))=0</formula>
    </cfRule>
    <cfRule type="top10" dxfId="1154" priority="102" stopIfTrue="1" percent="1" rank="25"/>
    <cfRule type="top10" dxfId="1153" priority="103" percent="1" rank="50"/>
  </conditionalFormatting>
  <conditionalFormatting sqref="M5:M15">
    <cfRule type="containsBlanks" priority="77" stopIfTrue="1">
      <formula>LEN(TRIM(M5))=0</formula>
    </cfRule>
    <cfRule type="cellIs" dxfId="1152" priority="100" stopIfTrue="1" operator="greaterThan">
      <formula>0</formula>
    </cfRule>
  </conditionalFormatting>
  <conditionalFormatting sqref="O5:O15">
    <cfRule type="containsBlanks" priority="97" stopIfTrue="1">
      <formula>LEN(TRIM(O5))=0</formula>
    </cfRule>
    <cfRule type="top10" dxfId="1151" priority="98" stopIfTrue="1" percent="1" rank="25"/>
    <cfRule type="top10" dxfId="1150" priority="99" percent="1" rank="50"/>
  </conditionalFormatting>
  <conditionalFormatting sqref="R5:R15">
    <cfRule type="containsBlanks" priority="94" stopIfTrue="1">
      <formula>LEN(TRIM(R5))=0</formula>
    </cfRule>
    <cfRule type="top10" dxfId="1149" priority="95" stopIfTrue="1" percent="1" rank="25"/>
    <cfRule type="top10" dxfId="1148" priority="96" percent="1" rank="50"/>
  </conditionalFormatting>
  <conditionalFormatting sqref="I25:I44">
    <cfRule type="containsBlanks" priority="91" stopIfTrue="1">
      <formula>LEN(TRIM(I25))=0</formula>
    </cfRule>
    <cfRule type="top10" dxfId="1147" priority="92" stopIfTrue="1" percent="1" rank="25"/>
    <cfRule type="top10" dxfId="1146" priority="93" percent="1" rank="50"/>
  </conditionalFormatting>
  <conditionalFormatting sqref="K25:K44">
    <cfRule type="containsBlanks" priority="88" stopIfTrue="1">
      <formula>LEN(TRIM(K25))=0</formula>
    </cfRule>
    <cfRule type="top10" dxfId="1145" priority="89" stopIfTrue="1" percent="1" rank="25"/>
    <cfRule type="top10" dxfId="1144" priority="90" percent="1" rank="50"/>
  </conditionalFormatting>
  <conditionalFormatting sqref="M25:M44">
    <cfRule type="containsBlanks" priority="87" stopIfTrue="1">
      <formula>LEN(TRIM(M25))=0</formula>
    </cfRule>
  </conditionalFormatting>
  <conditionalFormatting sqref="O25:O44">
    <cfRule type="containsBlanks" priority="84" stopIfTrue="1">
      <formula>LEN(TRIM(O25))=0</formula>
    </cfRule>
    <cfRule type="top10" dxfId="1143" priority="85" stopIfTrue="1" percent="1" rank="25"/>
    <cfRule type="top10" dxfId="1142" priority="86" percent="1" rank="50"/>
  </conditionalFormatting>
  <conditionalFormatting sqref="Q25:Q44">
    <cfRule type="containsBlanks" priority="81" stopIfTrue="1">
      <formula>LEN(TRIM(Q25))=0</formula>
    </cfRule>
    <cfRule type="top10" dxfId="1141" priority="82" stopIfTrue="1" percent="1" rank="25"/>
    <cfRule type="top10" dxfId="1140" priority="83" percent="1" rank="50"/>
  </conditionalFormatting>
  <conditionalFormatting sqref="R25:R44">
    <cfRule type="containsBlanks" priority="78" stopIfTrue="1">
      <formula>LEN(TRIM(R25))=0</formula>
    </cfRule>
    <cfRule type="top10" dxfId="1139" priority="79" stopIfTrue="1" percent="1" rank="25"/>
    <cfRule type="top10" dxfId="1138" priority="80" percent="1" rank="50"/>
  </conditionalFormatting>
  <conditionalFormatting sqref="P5:P15">
    <cfRule type="containsBlanks" priority="75" stopIfTrue="1">
      <formula>LEN(TRIM(P5))=0</formula>
    </cfRule>
    <cfRule type="cellIs" dxfId="1137" priority="76" stopIfTrue="1" operator="greaterThan">
      <formula>0</formula>
    </cfRule>
  </conditionalFormatting>
  <conditionalFormatting sqref="I65:I73">
    <cfRule type="containsBlanks" priority="72" stopIfTrue="1">
      <formula>LEN(TRIM(I65))=0</formula>
    </cfRule>
    <cfRule type="top10" dxfId="1136" priority="73" stopIfTrue="1" percent="1" rank="25"/>
    <cfRule type="top10" dxfId="1135" priority="74" percent="1" rank="50"/>
  </conditionalFormatting>
  <conditionalFormatting sqref="K65:K73">
    <cfRule type="containsBlanks" priority="69" stopIfTrue="1">
      <formula>LEN(TRIM(K65))=0</formula>
    </cfRule>
    <cfRule type="top10" dxfId="1134" priority="70" stopIfTrue="1" percent="1" rank="25"/>
    <cfRule type="top10" dxfId="1133" priority="71" percent="1" rank="50"/>
  </conditionalFormatting>
  <conditionalFormatting sqref="M65:M73">
    <cfRule type="containsBlanks" priority="66" stopIfTrue="1">
      <formula>LEN(TRIM(M65))=0</formula>
    </cfRule>
    <cfRule type="top10" dxfId="1132" priority="67" stopIfTrue="1" percent="1" rank="25"/>
    <cfRule type="top10" dxfId="1131" priority="68" percent="1" rank="50"/>
  </conditionalFormatting>
  <conditionalFormatting sqref="N65:N73">
    <cfRule type="containsBlanks" priority="63" stopIfTrue="1">
      <formula>LEN(TRIM(N65))=0</formula>
    </cfRule>
    <cfRule type="top10" dxfId="1130" priority="64" stopIfTrue="1" percent="1" rank="25"/>
    <cfRule type="top10" dxfId="1129" priority="65" percent="1" rank="50"/>
  </conditionalFormatting>
  <conditionalFormatting sqref="O65:O73">
    <cfRule type="containsBlanks" priority="60" stopIfTrue="1">
      <formula>LEN(TRIM(O65))=0</formula>
    </cfRule>
    <cfRule type="top10" dxfId="1128" priority="61" stopIfTrue="1" percent="1" rank="25"/>
    <cfRule type="top10" dxfId="1127" priority="62" percent="1" rank="50"/>
  </conditionalFormatting>
  <conditionalFormatting sqref="P65:P73">
    <cfRule type="containsBlanks" priority="57" stopIfTrue="1">
      <formula>LEN(TRIM(P65))=0</formula>
    </cfRule>
    <cfRule type="top10" dxfId="1126" priority="58" stopIfTrue="1" percent="1" rank="25"/>
    <cfRule type="top10" dxfId="1125" priority="59" percent="1" rank="50"/>
  </conditionalFormatting>
  <conditionalFormatting sqref="Q65:Q73">
    <cfRule type="containsBlanks" priority="54" stopIfTrue="1">
      <formula>LEN(TRIM(Q65))=0</formula>
    </cfRule>
    <cfRule type="top10" dxfId="1124" priority="55" stopIfTrue="1" percent="1" rank="25"/>
    <cfRule type="top10" dxfId="1123" priority="56" percent="1" rank="50"/>
  </conditionalFormatting>
  <conditionalFormatting sqref="R65:R73">
    <cfRule type="containsBlanks" priority="51" stopIfTrue="1">
      <formula>LEN(TRIM(R65))=0</formula>
    </cfRule>
    <cfRule type="top10" dxfId="1122" priority="52" stopIfTrue="1" percent="1" rank="25"/>
    <cfRule type="top10" dxfId="1121" priority="53" percent="1" rank="50"/>
  </conditionalFormatting>
  <conditionalFormatting sqref="E5:E15">
    <cfRule type="containsBlanks" priority="48" stopIfTrue="1">
      <formula>LEN(TRIM(E5))=0</formula>
    </cfRule>
    <cfRule type="top10" dxfId="1120" priority="49" stopIfTrue="1" percent="1" rank="25"/>
    <cfRule type="top10" dxfId="1119" priority="50" percent="1" rank="50"/>
  </conditionalFormatting>
  <conditionalFormatting sqref="G5:G15">
    <cfRule type="containsBlanks" priority="45" stopIfTrue="1">
      <formula>LEN(TRIM(G5))=0</formula>
    </cfRule>
    <cfRule type="top10" dxfId="1118" priority="46" stopIfTrue="1" percent="1" rank="25"/>
    <cfRule type="top10" dxfId="1117" priority="47" percent="1" rank="50"/>
  </conditionalFormatting>
  <conditionalFormatting sqref="E25:E44">
    <cfRule type="containsBlanks" priority="42" stopIfTrue="1">
      <formula>LEN(TRIM(E25))=0</formula>
    </cfRule>
    <cfRule type="top10" dxfId="1116" priority="43" stopIfTrue="1" percent="1" rank="25"/>
    <cfRule type="top10" dxfId="1115" priority="44" percent="1" rank="50"/>
  </conditionalFormatting>
  <conditionalFormatting sqref="G25:G44">
    <cfRule type="containsBlanks" priority="39" stopIfTrue="1">
      <formula>LEN(TRIM(G25))=0</formula>
    </cfRule>
    <cfRule type="top10" dxfId="1114" priority="40" stopIfTrue="1" percent="1" rank="25"/>
    <cfRule type="top10" dxfId="1113" priority="41" percent="1" rank="50"/>
  </conditionalFormatting>
  <conditionalFormatting sqref="E54:E82">
    <cfRule type="containsBlanks" priority="36" stopIfTrue="1">
      <formula>LEN(TRIM(E54))=0</formula>
    </cfRule>
    <cfRule type="top10" dxfId="1112" priority="37" stopIfTrue="1" percent="1" rank="25"/>
    <cfRule type="top10" dxfId="1111" priority="38" percent="1" rank="50"/>
  </conditionalFormatting>
  <conditionalFormatting sqref="G54:G82">
    <cfRule type="containsBlanks" priority="33" stopIfTrue="1">
      <formula>LEN(TRIM(G54))=0</formula>
    </cfRule>
    <cfRule type="top10" dxfId="1110" priority="34" stopIfTrue="1" percent="1" rank="25"/>
    <cfRule type="top10" dxfId="1109" priority="35" percent="1" rank="50"/>
  </conditionalFormatting>
  <conditionalFormatting sqref="F5:F15">
    <cfRule type="containsText" priority="31" stopIfTrue="1" operator="containsText" text="AA">
      <formula>NOT(ISERROR(SEARCH("AA",F5)))</formula>
    </cfRule>
    <cfRule type="containsText" dxfId="1108" priority="32" operator="containsText" text="A">
      <formula>NOT(ISERROR(SEARCH("A",F5)))</formula>
    </cfRule>
  </conditionalFormatting>
  <conditionalFormatting sqref="H5:H15">
    <cfRule type="containsText" priority="29" stopIfTrue="1" operator="containsText" text="AA">
      <formula>NOT(ISERROR(SEARCH("AA",H5)))</formula>
    </cfRule>
    <cfRule type="containsText" dxfId="1107" priority="30" operator="containsText" text="A">
      <formula>NOT(ISERROR(SEARCH("A",H5)))</formula>
    </cfRule>
  </conditionalFormatting>
  <conditionalFormatting sqref="J5:J15">
    <cfRule type="containsText" priority="27" stopIfTrue="1" operator="containsText" text="AA">
      <formula>NOT(ISERROR(SEARCH("AA",J5)))</formula>
    </cfRule>
    <cfRule type="containsText" dxfId="1106" priority="28" operator="containsText" text="A">
      <formula>NOT(ISERROR(SEARCH("A",J5)))</formula>
    </cfRule>
  </conditionalFormatting>
  <conditionalFormatting sqref="L5:L15">
    <cfRule type="containsText" priority="25" stopIfTrue="1" operator="containsText" text="AA">
      <formula>NOT(ISERROR(SEARCH("AA",L5)))</formula>
    </cfRule>
    <cfRule type="containsText" dxfId="1105" priority="26" operator="containsText" text="A">
      <formula>NOT(ISERROR(SEARCH("A",L5)))</formula>
    </cfRule>
  </conditionalFormatting>
  <conditionalFormatting sqref="F25:F44">
    <cfRule type="containsText" priority="23" stopIfTrue="1" operator="containsText" text="AA">
      <formula>NOT(ISERROR(SEARCH("AA",F25)))</formula>
    </cfRule>
    <cfRule type="containsText" dxfId="1104" priority="24" operator="containsText" text="A">
      <formula>NOT(ISERROR(SEARCH("A",F25)))</formula>
    </cfRule>
  </conditionalFormatting>
  <conditionalFormatting sqref="H25:H44">
    <cfRule type="containsText" priority="21" stopIfTrue="1" operator="containsText" text="AA">
      <formula>NOT(ISERROR(SEARCH("AA",H25)))</formula>
    </cfRule>
    <cfRule type="containsText" dxfId="1103" priority="22" operator="containsText" text="A">
      <formula>NOT(ISERROR(SEARCH("A",H25)))</formula>
    </cfRule>
  </conditionalFormatting>
  <conditionalFormatting sqref="J25:J44">
    <cfRule type="containsText" priority="19" stopIfTrue="1" operator="containsText" text="AA">
      <formula>NOT(ISERROR(SEARCH("AA",J25)))</formula>
    </cfRule>
    <cfRule type="containsText" dxfId="1102" priority="20" operator="containsText" text="A">
      <formula>NOT(ISERROR(SEARCH("A",J25)))</formula>
    </cfRule>
  </conditionalFormatting>
  <conditionalFormatting sqref="L25:L44">
    <cfRule type="containsText" priority="17" stopIfTrue="1" operator="containsText" text="AA">
      <formula>NOT(ISERROR(SEARCH("AA",L25)))</formula>
    </cfRule>
    <cfRule type="containsText" dxfId="1101" priority="18" operator="containsText" text="A">
      <formula>NOT(ISERROR(SEARCH("A",L25)))</formula>
    </cfRule>
  </conditionalFormatting>
  <conditionalFormatting sqref="F54:F82">
    <cfRule type="containsText" priority="15" stopIfTrue="1" operator="containsText" text="AA">
      <formula>NOT(ISERROR(SEARCH("AA",F54)))</formula>
    </cfRule>
    <cfRule type="containsText" dxfId="1100" priority="16" operator="containsText" text="A">
      <formula>NOT(ISERROR(SEARCH("A",F54)))</formula>
    </cfRule>
  </conditionalFormatting>
  <conditionalFormatting sqref="L54:L82">
    <cfRule type="containsText" priority="9" stopIfTrue="1" operator="containsText" text="AA">
      <formula>NOT(ISERROR(SEARCH("AA",L54)))</formula>
    </cfRule>
    <cfRule type="containsText" dxfId="1099" priority="10" operator="containsText" text="A">
      <formula>NOT(ISERROR(SEARCH("A",L54)))</formula>
    </cfRule>
  </conditionalFormatting>
  <conditionalFormatting sqref="H54:H82">
    <cfRule type="containsText" priority="13" stopIfTrue="1" operator="containsText" text="AA">
      <formula>NOT(ISERROR(SEARCH("AA",H54)))</formula>
    </cfRule>
    <cfRule type="containsText" dxfId="1098" priority="14" operator="containsText" text="A">
      <formula>NOT(ISERROR(SEARCH("A",H54)))</formula>
    </cfRule>
  </conditionalFormatting>
  <conditionalFormatting sqref="J54:J82">
    <cfRule type="containsText" priority="11" stopIfTrue="1" operator="containsText" text="AA">
      <formula>NOT(ISERROR(SEARCH("AA",J54)))</formula>
    </cfRule>
    <cfRule type="containsText" dxfId="1097" priority="12" operator="containsText" text="A">
      <formula>NOT(ISERROR(SEARCH("A",J54)))</formula>
    </cfRule>
  </conditionalFormatting>
  <conditionalFormatting sqref="N25:N44">
    <cfRule type="cellIs" dxfId="1096" priority="8" operator="greaterThan">
      <formula>0</formula>
    </cfRule>
  </conditionalFormatting>
  <conditionalFormatting sqref="N5:N15">
    <cfRule type="containsBlanks" priority="6" stopIfTrue="1">
      <formula>LEN(TRIM(N5))=0</formula>
    </cfRule>
    <cfRule type="top10" dxfId="1095" priority="7" stopIfTrue="1" percent="1" rank="25"/>
  </conditionalFormatting>
  <conditionalFormatting sqref="Q5:Q15">
    <cfRule type="containsBlanks" priority="4" stopIfTrue="1">
      <formula>LEN(TRIM(Q5))=0</formula>
    </cfRule>
    <cfRule type="cellIs" dxfId="1094" priority="5" stopIfTrue="1" operator="equal">
      <formula>2</formula>
    </cfRule>
  </conditionalFormatting>
  <conditionalFormatting sqref="I64">
    <cfRule type="containsBlanks" priority="1" stopIfTrue="1">
      <formula>LEN(TRIM(I64))=0</formula>
    </cfRule>
    <cfRule type="top10" dxfId="1093" priority="2" stopIfTrue="1" percent="1" rank="25"/>
    <cfRule type="top10" dxfId="1092" priority="3" percent="1" rank="50"/>
  </conditionalFormatting>
  <pageMargins left="0.5" right="0.5" top="0.5" bottom="0.5" header="0.3" footer="0.3"/>
  <pageSetup scale="85" fitToWidth="0" fitToHeight="0" orientation="landscape" horizontalDpi="4294967293" verticalDpi="1200" r:id="rId1"/>
  <rowBreaks count="3" manualBreakCount="3">
    <brk id="20" max="17" man="1"/>
    <brk id="49" max="17" man="1"/>
    <brk id="87"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DCC4704475C34092B8DB587E3AD04D" ma:contentTypeVersion="13" ma:contentTypeDescription="Create a new document." ma:contentTypeScope="" ma:versionID="90ec59e82a3ac7ce2e44d127c24bb44d">
  <xsd:schema xmlns:xsd="http://www.w3.org/2001/XMLSchema" xmlns:xs="http://www.w3.org/2001/XMLSchema" xmlns:p="http://schemas.microsoft.com/office/2006/metadata/properties" xmlns:ns3="07b31f68-5196-40e2-ba8b-033c5f3717f5" xmlns:ns4="5f803d70-3c8f-4bcc-b1ae-dcbbe483775e" targetNamespace="http://schemas.microsoft.com/office/2006/metadata/properties" ma:root="true" ma:fieldsID="b6c466765aa4bb365ce9f7468ddcc589" ns3:_="" ns4:_="">
    <xsd:import namespace="07b31f68-5196-40e2-ba8b-033c5f3717f5"/>
    <xsd:import namespace="5f803d70-3c8f-4bcc-b1ae-dcbbe483775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31f68-5196-40e2-ba8b-033c5f3717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03d70-3c8f-4bcc-b1ae-dcbbe483775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100A12-3AE1-4DB8-A9E8-F859E3987C6D}">
  <ds:schemaRefs>
    <ds:schemaRef ds:uri="http://schemas.microsoft.com/sharepoint/v3/contenttype/forms"/>
  </ds:schemaRefs>
</ds:datastoreItem>
</file>

<file path=customXml/itemProps2.xml><?xml version="1.0" encoding="utf-8"?>
<ds:datastoreItem xmlns:ds="http://schemas.openxmlformats.org/officeDocument/2006/customXml" ds:itemID="{9CD4D2F9-6D4D-4CBE-B3D2-DAAFF3B8DC32}">
  <ds:schemaRef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5f803d70-3c8f-4bcc-b1ae-dcbbe483775e"/>
    <ds:schemaRef ds:uri="07b31f68-5196-40e2-ba8b-033c5f3717f5"/>
  </ds:schemaRefs>
</ds:datastoreItem>
</file>

<file path=customXml/itemProps3.xml><?xml version="1.0" encoding="utf-8"?>
<ds:datastoreItem xmlns:ds="http://schemas.openxmlformats.org/officeDocument/2006/customXml" ds:itemID="{74E11F57-573C-424F-801B-A11433CA9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31f68-5196-40e2-ba8b-033c5f3717f5"/>
    <ds:schemaRef ds:uri="5f803d70-3c8f-4bcc-b1ae-dcbbe4837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Treatments</vt:lpstr>
      <vt:lpstr>Contact Info</vt:lpstr>
      <vt:lpstr>REC Location Info</vt:lpstr>
      <vt:lpstr>Agronomic - All</vt:lpstr>
      <vt:lpstr>Agronomic - RECM</vt:lpstr>
      <vt:lpstr>Agronomic - MTREC</vt:lpstr>
      <vt:lpstr>Agronomic - ETREC</vt:lpstr>
      <vt:lpstr>Nitrogen - Across Locs</vt:lpstr>
      <vt:lpstr>Nitrogen - RECM</vt:lpstr>
      <vt:lpstr>Nitrogen - MTREC</vt:lpstr>
      <vt:lpstr>Nitrogen - ETREC</vt:lpstr>
      <vt:lpstr>Comp loc - Biomass</vt:lpstr>
      <vt:lpstr>Comp loc - Cover</vt:lpstr>
      <vt:lpstr>Comp loc - Height 1</vt:lpstr>
      <vt:lpstr>Comp loc - Height 2</vt:lpstr>
      <vt:lpstr>Comp loc - N</vt:lpstr>
      <vt:lpstr>Comp loc - N 2</vt:lpstr>
      <vt:lpstr>cc19trt</vt:lpstr>
      <vt:lpstr>'Agronomic - All'!Print_Area</vt:lpstr>
      <vt:lpstr>'Agronomic - ETREC'!Print_Area</vt:lpstr>
      <vt:lpstr>'Agronomic - MTREC'!Print_Area</vt:lpstr>
      <vt:lpstr>'Agronomic - RECM'!Print_Area</vt:lpstr>
      <vt:lpstr>'Comp loc - Biomass'!Print_Area</vt:lpstr>
      <vt:lpstr>'Comp loc - Cover'!Print_Area</vt:lpstr>
      <vt:lpstr>'Comp loc - Height 1'!Print_Area</vt:lpstr>
      <vt:lpstr>'Comp loc - Height 2'!Print_Area</vt:lpstr>
      <vt:lpstr>'Comp loc - N'!Print_Area</vt:lpstr>
      <vt:lpstr>'Comp loc - N 2'!Print_Area</vt:lpstr>
      <vt:lpstr>'Nitrogen - Across Locs'!Print_Area</vt:lpstr>
      <vt:lpstr>'Nitrogen - ETREC'!Print_Area</vt:lpstr>
      <vt:lpstr>'Nitrogen - MTREC'!Print_Area</vt:lpstr>
      <vt:lpstr>'Nitrogen - RECM'!Print_Area</vt:lpstr>
      <vt:lpstr>'REC Location Info'!Print_Area</vt:lpstr>
      <vt:lpstr>Treatments!Print_Titles</vt:lpstr>
      <vt:lpstr>VL_CCVT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Sykes, Virginia Roseanna</dc:creator>
  <cp:lastModifiedBy>VRS</cp:lastModifiedBy>
  <cp:lastPrinted>2020-09-30T13:27:08Z</cp:lastPrinted>
  <dcterms:created xsi:type="dcterms:W3CDTF">2020-06-19T18:27:21Z</dcterms:created>
  <dcterms:modified xsi:type="dcterms:W3CDTF">2020-09-30T13:37:17Z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0x01010011DCC4704475C34092B8DB587E3AD04D</vt:lpwstr>
  </property>
</Properties>
</file>